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24226"/>
  <bookViews>
    <workbookView xWindow="65416" yWindow="65416" windowWidth="24240" windowHeight="13140" tabRatio="989" activeTab="0"/>
  </bookViews>
  <sheets>
    <sheet name="ENCARREGADO " sheetId="86" r:id="rId1"/>
    <sheet name="Dimensionamento Equipe" sheetId="75" state="hidden" r:id="rId2"/>
  </sheets>
  <externalReferences>
    <externalReference r:id="rId5"/>
  </externalReferences>
  <definedNames>
    <definedName name="_1Sem_nome">#REF!</definedName>
    <definedName name="_P1">#REF!</definedName>
    <definedName name="_P2">#REF!</definedName>
    <definedName name="_xlnm.Print_Area" localSheetId="0">'ENCARREGADO '!$A$1:$I$143</definedName>
    <definedName name="BuiltIn_Print_Area">#REF!</definedName>
    <definedName name="BuiltIn_Print_Area___0">#REF!</definedName>
    <definedName name="Excel_BuiltIn_Print_Area_2">"$#REF!.$A$1:$J$73"</definedName>
    <definedName name="Excel_BuiltIn_Print_Titles">#REF!</definedName>
    <definedName name="ISS">#REF!</definedName>
    <definedName name="Modulo1">'[1]SE'!$E$8</definedName>
    <definedName name="Modulo2">'[1]SE'!$F$86</definedName>
    <definedName name="Modulo3">'[1]SE'!$F$141</definedName>
    <definedName name="Modulo4">'[1]SE'!$F$183</definedName>
    <definedName name="Modulo5">'[1]SE'!$E$195</definedName>
    <definedName name="Modulo6">'[1]SE'!$E$201</definedName>
    <definedName name="Po">#REF!</definedName>
    <definedName name="Samuel">#REF!</definedName>
    <definedName name="ssss">#REF!</definedName>
    <definedName name="To">#REF!</definedName>
    <definedName name="UniformeMensageiro">#REF!</definedName>
    <definedName name="UniformeMensageiros">#REF!</definedName>
    <definedName name="UniformeRecepcionista">#REF!</definedName>
    <definedName name="vvvv">#REF!</definedName>
    <definedName name="x">#REF!</definedName>
  </definedNames>
  <calcPr calcId="191029"/>
</workbook>
</file>

<file path=xl/sharedStrings.xml><?xml version="1.0" encoding="utf-8"?>
<sst xmlns="http://schemas.openxmlformats.org/spreadsheetml/2006/main" count="273" uniqueCount="168">
  <si>
    <t>B</t>
  </si>
  <si>
    <t>C</t>
  </si>
  <si>
    <t>D</t>
  </si>
  <si>
    <t>Salário Normativo da Categoria Profissional</t>
  </si>
  <si>
    <t>Composição da Remuneração</t>
  </si>
  <si>
    <t>Valor (R$)</t>
  </si>
  <si>
    <t>A</t>
  </si>
  <si>
    <t>E</t>
  </si>
  <si>
    <t>F</t>
  </si>
  <si>
    <t>G</t>
  </si>
  <si>
    <t>H</t>
  </si>
  <si>
    <t>Benefícios Mensais e Diários</t>
  </si>
  <si>
    <t>Outros (especificar)</t>
  </si>
  <si>
    <t>Insumos Diversos</t>
  </si>
  <si>
    <t>4.1</t>
  </si>
  <si>
    <t>INSS</t>
  </si>
  <si>
    <t>INCRA</t>
  </si>
  <si>
    <t>SEBRAE</t>
  </si>
  <si>
    <t>4.2</t>
  </si>
  <si>
    <t>Tributos</t>
  </si>
  <si>
    <t>Módulo 2 - Encargos e Benefícios Anuais, Mensais e Diários</t>
  </si>
  <si>
    <t>2.1</t>
  </si>
  <si>
    <t>2.2</t>
  </si>
  <si>
    <t>2.3</t>
  </si>
  <si>
    <t>Provisão para Rescisão</t>
  </si>
  <si>
    <t>SUBTOTAL (A+B+C+D+E)</t>
  </si>
  <si>
    <t>Salário Educação</t>
  </si>
  <si>
    <t>SESC ou SESI</t>
  </si>
  <si>
    <t>FGTS</t>
  </si>
  <si>
    <t>Aviso Prévio Indenizado</t>
  </si>
  <si>
    <t>Incidência do FGTS sobre o Aviso Prévio Indenizado</t>
  </si>
  <si>
    <t>Aviso Prévio Trabalhado</t>
  </si>
  <si>
    <t>QUADRO RESUMO DO CUSTO POR EMPREGADO</t>
  </si>
  <si>
    <t>12X36 - Diurno</t>
  </si>
  <si>
    <t>TIPO DE ÁREA</t>
  </si>
  <si>
    <t>JORNADA</t>
  </si>
  <si>
    <t>ÁREA INTERNA ADMINISTRATIVA - Piso Frio</t>
  </si>
  <si>
    <t>12X36 - 24 Horas</t>
  </si>
  <si>
    <t>44 Horas - Diurno</t>
  </si>
  <si>
    <t>ÁREA INTERNA HOSPITALAR - Não Crítica</t>
  </si>
  <si>
    <t>ÁREA INTERNA HOSPITALAR - Semi Crítica</t>
  </si>
  <si>
    <t>ÁREA INTERNA HOSPITALAR - Crítica</t>
  </si>
  <si>
    <t>ÁREA INTERNA HOSPITALAR - Ambulância</t>
  </si>
  <si>
    <t>ÁREA INTERNA ADMINISTRATIVA - Acarpetados</t>
  </si>
  <si>
    <t>ÁREA INTERNA ADMINISTRATIVA - Almoxarifados e oficinas</t>
  </si>
  <si>
    <t>ÁREA INTERNA HOSPITALAR - Banheiros coletivos de grande circulação</t>
  </si>
  <si>
    <t>ÁREA EXTERNA - Área de coleta interna e externa de resíduos</t>
  </si>
  <si>
    <t>ÁREA EXTERNA - Passeios e arruamentos</t>
  </si>
  <si>
    <t>ÁREA EXTERNA - Pátios, jardins, gramados e pisos pavimentados adjacentes/pavimentos conguos à edificação</t>
  </si>
  <si>
    <t>ESQUADRIAS e COBERTURAS - Tendas, Toldos, Cobertura Translúcida, Placas com exposição à situação de risco</t>
  </si>
  <si>
    <t>44 Horas - Cobertura</t>
  </si>
  <si>
    <t>Encarregados</t>
  </si>
  <si>
    <t>12x36 N</t>
  </si>
  <si>
    <t>12x36 D</t>
  </si>
  <si>
    <t>Dimensionamento Equipe</t>
  </si>
  <si>
    <t>Área</t>
  </si>
  <si>
    <t>Total funcionários efetivos</t>
  </si>
  <si>
    <t>Serventes e Limpadores de fachadas</t>
  </si>
  <si>
    <t>TOTAL
Serventes</t>
  </si>
  <si>
    <t>TOTAIS</t>
  </si>
  <si>
    <t>TOTAL
Encarregados</t>
  </si>
  <si>
    <t xml:space="preserve">44 Horas - coberturas e fachadas </t>
  </si>
  <si>
    <t>ESQUADRIAS e COBERTURAS - Face interna das esquadrias</t>
  </si>
  <si>
    <t>ESQUADRIAS e COBERTURAS - Face  externa das esquadrias</t>
  </si>
  <si>
    <t xml:space="preserve">44 Horas - coberturas fachadas </t>
  </si>
  <si>
    <t>PRODUTI-VIDADE</t>
  </si>
  <si>
    <t>Nº de meses de execução contratual</t>
  </si>
  <si>
    <t>MÃO-DE-OBRA VINCULADA À EXECUÇÃO CONTRATUAL</t>
  </si>
  <si>
    <t>Adicional de insalubridade</t>
  </si>
  <si>
    <t>Outros (Especificar)</t>
  </si>
  <si>
    <t>SENAI ou SENAC</t>
  </si>
  <si>
    <t>13º salário e adicional de férias</t>
  </si>
  <si>
    <t>Custos Indiretos, Tributos e Lucro</t>
  </si>
  <si>
    <t>PIS</t>
  </si>
  <si>
    <t>COFINS</t>
  </si>
  <si>
    <t>ISS</t>
  </si>
  <si>
    <t>Módulo 6 – Custos indiretos, tributos e lucro</t>
  </si>
  <si>
    <t>Módulo 5 – Insumos Diversos</t>
  </si>
  <si>
    <t>Módulo 4 – Custo de Reposição do Profissional Ausente</t>
  </si>
  <si>
    <t>Módulo 3 - Provisão para rescisão</t>
  </si>
  <si>
    <t>Módulo 1 - Composição da Remuneração</t>
  </si>
  <si>
    <t>Mão-de-obra vinculada  à execução contratual (valor por empregado)</t>
  </si>
  <si>
    <t>TOTAL DO MODULO 6</t>
  </si>
  <si>
    <t>Tibutos Municipais</t>
  </si>
  <si>
    <t>C.3</t>
  </si>
  <si>
    <t>C.2</t>
  </si>
  <si>
    <t>Tributos Federais</t>
  </si>
  <si>
    <t>C.1</t>
  </si>
  <si>
    <t>Lucro*</t>
  </si>
  <si>
    <t>Custos indiretos*</t>
  </si>
  <si>
    <t>MÓDULO 6: CUSTOS INDIRETOS, TRIBUTOS E LUCRO</t>
  </si>
  <si>
    <t>TOTAL DO MODULO 5</t>
  </si>
  <si>
    <t>Equipamentos (custo mensal por empregado)</t>
  </si>
  <si>
    <t>Materiais Mensais (custo mensal por empregado)</t>
  </si>
  <si>
    <t>Uniformes (custo mensal por empregado)</t>
  </si>
  <si>
    <t>MÓDULO 5: INSUMOS DIVERSOS</t>
  </si>
  <si>
    <t>TOTAL DO MODULO 4</t>
  </si>
  <si>
    <t>Intrajornada</t>
  </si>
  <si>
    <t>Encargos e Benefícios Anuais, Mensais e Diários</t>
  </si>
  <si>
    <t>QUADRO RESUMO DO MÓDULO 4 - CUSTO DE REPOSIÇÃO DO PROFISSIONAL AUSENTE</t>
  </si>
  <si>
    <t>Total do Submódulo 4.2</t>
  </si>
  <si>
    <t>(%)</t>
  </si>
  <si>
    <t>Submódulo 4.2 - Intrajornada</t>
  </si>
  <si>
    <t>Total do Submódulo 4.1</t>
  </si>
  <si>
    <t>Ausências Legais</t>
  </si>
  <si>
    <t>MÓDULO 04: CUSTO DE REPOSIÇÃO DO PROFISSIONAL AUSENTE</t>
  </si>
  <si>
    <t>TOTAL DO MODULO 3</t>
  </si>
  <si>
    <t>Multa do FGTS e contribuiçõrs sobre o Aviso Prévio Trabalhado</t>
  </si>
  <si>
    <t>Incidência dos encargos do submódulo 2.2 sobre o Aviso Prévio Trabalhado</t>
  </si>
  <si>
    <t>Multa do FGTS e contribuiçõrs sobre o Aviso Prévio Indenizado</t>
  </si>
  <si>
    <t xml:space="preserve">MÓDULO 3: PROVISÃO PARA RESCISÃO </t>
  </si>
  <si>
    <t>TOTAL DO MODULO 2</t>
  </si>
  <si>
    <t>GPS, FGTS e outras contribuições</t>
  </si>
  <si>
    <t>13º (décimo terceiro) Salário e Adicional de Férias</t>
  </si>
  <si>
    <t>QUADRO RESUMO DO MÓDULO 2 - ENCARGOS E BENEFÍCIOS ANUAIS, MENSAIS E DIÁRIOS</t>
  </si>
  <si>
    <t>Total do Submódulo 2.3</t>
  </si>
  <si>
    <t>Seguro de Vida</t>
  </si>
  <si>
    <t>SIM</t>
  </si>
  <si>
    <t>Desconto</t>
  </si>
  <si>
    <t>Dias</t>
  </si>
  <si>
    <t>Valor</t>
  </si>
  <si>
    <t>Auxílio-Refeição/Alimentação</t>
  </si>
  <si>
    <t>Passagens</t>
  </si>
  <si>
    <t>SIM/NÃO</t>
  </si>
  <si>
    <t>Transporte</t>
  </si>
  <si>
    <t>Submódulo 2.3 - Benefícios Mensais e Diários</t>
  </si>
  <si>
    <t>Total do Submódulo 2.2</t>
  </si>
  <si>
    <t>FAP</t>
  </si>
  <si>
    <t>RAT</t>
  </si>
  <si>
    <t>Seguro Acidente do Trabalho (RATxFAP)</t>
  </si>
  <si>
    <t>Submódulo 2.2 - Encargos Previdenciários (GPS), (FGTS) e outras Contribuições</t>
  </si>
  <si>
    <t>Total do Submódulo 2.1</t>
  </si>
  <si>
    <t xml:space="preserve">Férias e Adicional de Férias </t>
  </si>
  <si>
    <t xml:space="preserve">13º salário </t>
  </si>
  <si>
    <t>Submódulo 2.1 - 13º (décimo terceiro) salário e adicional de férias</t>
  </si>
  <si>
    <t>MÓDULO 2: ENCARGOS E BENEFÍCIOS ANUAIS, MENSAIS E DIÁRIOS</t>
  </si>
  <si>
    <t>TOTAL DO MODULO 1</t>
  </si>
  <si>
    <t>Não</t>
  </si>
  <si>
    <t>Adicional de Hora Reduzida</t>
  </si>
  <si>
    <t>Adicional Noturno</t>
  </si>
  <si>
    <t>Adicional de periculosidade</t>
  </si>
  <si>
    <t>Salário base</t>
  </si>
  <si>
    <t>MÓDULO 1: COMPOSIÇÃO DA REMUNERAÇÃO</t>
  </si>
  <si>
    <t>Data base da categoria</t>
  </si>
  <si>
    <t xml:space="preserve">Categoria profissional </t>
  </si>
  <si>
    <t xml:space="preserve">Classificação Brasileira de Ocupações (CBO) </t>
  </si>
  <si>
    <t>Tipo do serviço</t>
  </si>
  <si>
    <t>Dados complementares para composição dos custos referente à mão-de-obra</t>
  </si>
  <si>
    <t xml:space="preserve"> </t>
  </si>
  <si>
    <t xml:space="preserve">Cargo: </t>
  </si>
  <si>
    <t>Quantidade total a contratar (em função da unidade de medida):</t>
  </si>
  <si>
    <t>Unidade de medida</t>
  </si>
  <si>
    <t>IDENTIFICAÇÃO DO SERVIÇO</t>
  </si>
  <si>
    <t>Número do registro da convenção no MTE</t>
  </si>
  <si>
    <t>Convenção Coletiva de Trabalho</t>
  </si>
  <si>
    <t>DISCRIMINAÇÃO DOS SERVIÇOS (DADOS REFERENTES À CONTRATAÇÃO)</t>
  </si>
  <si>
    <t>Substituto na cobertura de Férias</t>
  </si>
  <si>
    <t>Substituto na cobertura de Ausências Legais</t>
  </si>
  <si>
    <t>Substituto na cobertura de Licença-Paternidade</t>
  </si>
  <si>
    <t>Substituto na cobertura de Ausências por acidente de trabalho</t>
  </si>
  <si>
    <t>Substituto na cobertura de Afastamento Maternidade</t>
  </si>
  <si>
    <t>Substituto na cobertura de Outras ausências (Especificar)</t>
  </si>
  <si>
    <t xml:space="preserve">Substituto na cobertura de Intervalo para repouso ou alimentação </t>
  </si>
  <si>
    <t>Substituto na Intrajornada</t>
  </si>
  <si>
    <t>Substituto nas Ausência Legais</t>
  </si>
  <si>
    <t xml:space="preserve">Município/ UF </t>
  </si>
  <si>
    <t>Auxílio Saúde</t>
  </si>
  <si>
    <t xml:space="preserve">         ANEXO V - PLANILHA DE CUSTOS E FORMAÇÃO DE PREÇOS - IN/MPOG Nº 05/2017
E REFORMA TRABALHISTA (Lei 13.467/2017 e MP 808/2017)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</si>
</sst>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R$-416]\ #,##0.00;[Red]\-[$R$-416]\ #,##0.00"/>
    <numFmt numFmtId="169" formatCode="&quot; R$&quot;#,##0.00\ ;&quot; R$(&quot;#,##0.00\);&quot; R$-&quot;#\ ;@\ "/>
    <numFmt numFmtId="170" formatCode="_(* #,##0.00_);_(* \(#,##0.00\);_(* \-??_);_(@_)"/>
    <numFmt numFmtId="171" formatCode="0.0000"/>
    <numFmt numFmtId="172" formatCode="[$R$-416]&quot; &quot;#,##0.00;[Red]&quot;-&quot;[$R$-416]&quot; &quot;#,##0.00"/>
    <numFmt numFmtId="173" formatCode="_-&quot;R$&quot;* #,##0.00_-;\-&quot;R$&quot;* #,##0.00_-;_-&quot;R$&quot;* &quot;-&quot;??_-;_-@"/>
    <numFmt numFmtId="174" formatCode="_-&quot;R$ &quot;* #,##0.00_-;&quot;-R$ &quot;* #,##0.00_-;_-&quot;R$ &quot;* \-??_-;_-@"/>
    <numFmt numFmtId="175" formatCode="_-* #,##0.00_-;\-* #,##0.00_-;_-* &quot;-&quot;??_-;_-@"/>
    <numFmt numFmtId="176" formatCode="&quot;R$ &quot;#,##0.00"/>
    <numFmt numFmtId="177" formatCode="d/m/yyyy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indexed="56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  <scheme val="minor"/>
    </font>
    <font>
      <b/>
      <i/>
      <u val="single"/>
      <sz val="11"/>
      <color rgb="FF000000"/>
      <name val="Arial1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i/>
      <sz val="10"/>
      <color rgb="FF000000"/>
      <name val="Arial"/>
      <family val="2"/>
    </font>
    <font>
      <b/>
      <sz val="12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Alignment="0" applyProtection="0"/>
    <xf numFmtId="172" fontId="13" fillId="0" borderId="0" applyBorder="0" applyProtection="0">
      <alignment/>
    </xf>
    <xf numFmtId="0" fontId="0" fillId="0" borderId="0" applyNumberFormat="0" applyBorder="0" applyProtection="0">
      <alignment/>
    </xf>
    <xf numFmtId="169" fontId="5" fillId="0" borderId="0" applyBorder="0" applyProtection="0">
      <alignment/>
    </xf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14" fillId="0" borderId="0" applyNumberFormat="0" applyFill="0" applyBorder="0">
      <alignment/>
      <protection locked="0"/>
    </xf>
    <xf numFmtId="16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Border="0" applyProtection="0">
      <alignment/>
    </xf>
    <xf numFmtId="168" fontId="7" fillId="0" borderId="0" applyBorder="0" applyProtection="0">
      <alignment/>
    </xf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ill="0" applyBorder="0" applyAlignment="0" applyProtection="0"/>
    <xf numFmtId="0" fontId="3" fillId="0" borderId="1" applyNumberFormat="0" applyFill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0" fillId="0" borderId="2" xfId="0" applyBorder="1" applyAlignment="1">
      <alignment horizontal="center" vertical="center"/>
    </xf>
    <xf numFmtId="0" fontId="10" fillId="3" borderId="3" xfId="44" applyFont="1" applyFill="1" applyBorder="1" applyAlignment="1">
      <alignment horizontal="center" vertical="center" wrapText="1"/>
      <protection/>
    </xf>
    <xf numFmtId="3" fontId="0" fillId="4" borderId="2" xfId="44" applyNumberFormat="1" applyFont="1" applyFill="1" applyBorder="1" applyAlignment="1">
      <alignment horizontal="center" vertical="center"/>
      <protection/>
    </xf>
    <xf numFmtId="0" fontId="0" fillId="0" borderId="2" xfId="0" applyBorder="1"/>
    <xf numFmtId="0" fontId="0" fillId="0" borderId="4" xfId="0" applyBorder="1"/>
    <xf numFmtId="0" fontId="10" fillId="3" borderId="5" xfId="44" applyFont="1" applyFill="1" applyBorder="1" applyAlignment="1">
      <alignment horizontal="center" vertical="center" wrapText="1"/>
      <protection/>
    </xf>
    <xf numFmtId="0" fontId="10" fillId="3" borderId="2" xfId="44" applyFont="1" applyFill="1" applyBorder="1" applyAlignment="1">
      <alignment horizontal="center" vertical="center" wrapText="1"/>
      <protection/>
    </xf>
    <xf numFmtId="0" fontId="10" fillId="3" borderId="4" xfId="44" applyFont="1" applyFill="1" applyBorder="1" applyAlignment="1">
      <alignment horizontal="center" vertical="center" wrapText="1"/>
      <protection/>
    </xf>
    <xf numFmtId="1" fontId="0" fillId="0" borderId="0" xfId="0" applyNumberFormat="1"/>
    <xf numFmtId="0" fontId="8" fillId="0" borderId="6" xfId="0" applyFont="1" applyBorder="1" applyAlignment="1">
      <alignment horizontal="center" wrapText="1"/>
    </xf>
    <xf numFmtId="4" fontId="8" fillId="0" borderId="7" xfId="0" applyNumberFormat="1" applyFont="1" applyBorder="1"/>
    <xf numFmtId="0" fontId="0" fillId="0" borderId="8" xfId="0" applyBorder="1" applyAlignment="1">
      <alignment horizontal="center"/>
    </xf>
    <xf numFmtId="0" fontId="0" fillId="4" borderId="2" xfId="44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0" fillId="3" borderId="9" xfId="44" applyFont="1" applyFill="1" applyBorder="1" applyAlignment="1">
      <alignment horizontal="center" vertical="center" wrapText="1"/>
      <protection/>
    </xf>
    <xf numFmtId="0" fontId="10" fillId="3" borderId="10" xfId="44" applyFont="1" applyFill="1" applyBorder="1" applyAlignment="1">
      <alignment horizontal="center" vertical="center" wrapText="1"/>
      <protection/>
    </xf>
    <xf numFmtId="4" fontId="0" fillId="4" borderId="2" xfId="44" applyNumberFormat="1" applyFont="1" applyFill="1" applyBorder="1" applyAlignment="1">
      <alignment horizontal="center" vertical="center"/>
      <protection/>
    </xf>
    <xf numFmtId="4" fontId="8" fillId="0" borderId="0" xfId="0" applyNumberFormat="1" applyFont="1"/>
    <xf numFmtId="1" fontId="8" fillId="0" borderId="0" xfId="0" applyNumberFormat="1" applyFont="1"/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0" fillId="3" borderId="18" xfId="44" applyFont="1" applyFill="1" applyBorder="1" applyAlignment="1">
      <alignment horizontal="center" vertical="center" wrapText="1"/>
      <protection/>
    </xf>
    <xf numFmtId="1" fontId="0" fillId="0" borderId="6" xfId="0" applyNumberForma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2" fillId="0" borderId="0" xfId="60">
      <alignment/>
      <protection/>
    </xf>
    <xf numFmtId="164" fontId="2" fillId="0" borderId="0" xfId="60" applyNumberFormat="1">
      <alignment/>
      <protection/>
    </xf>
    <xf numFmtId="4" fontId="2" fillId="0" borderId="0" xfId="60" applyNumberFormat="1">
      <alignment/>
      <protection/>
    </xf>
    <xf numFmtId="0" fontId="16" fillId="0" borderId="0" xfId="60" applyFont="1" applyAlignment="1">
      <alignment horizontal="center" vertical="center"/>
      <protection/>
    </xf>
    <xf numFmtId="173" fontId="18" fillId="0" borderId="0" xfId="60" applyNumberFormat="1" applyFont="1" applyAlignment="1">
      <alignment horizontal="left" vertical="center"/>
      <protection/>
    </xf>
    <xf numFmtId="173" fontId="16" fillId="0" borderId="0" xfId="60" applyNumberFormat="1" applyFont="1" applyAlignment="1">
      <alignment horizontal="left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16" fillId="0" borderId="0" xfId="60" applyFont="1" applyAlignment="1">
      <alignment horizontal="left" vertical="center"/>
      <protection/>
    </xf>
    <xf numFmtId="0" fontId="16" fillId="0" borderId="0" xfId="60" applyFont="1" applyAlignment="1">
      <alignment horizontal="left" vertical="center" wrapText="1"/>
      <protection/>
    </xf>
    <xf numFmtId="173" fontId="10" fillId="0" borderId="19" xfId="60" applyNumberFormat="1" applyFont="1" applyBorder="1" applyAlignment="1">
      <alignment horizontal="left" vertical="center"/>
      <protection/>
    </xf>
    <xf numFmtId="10" fontId="10" fillId="0" borderId="19" xfId="60" applyNumberFormat="1" applyFont="1" applyBorder="1" applyAlignment="1">
      <alignment horizontal="center" vertical="center"/>
      <protection/>
    </xf>
    <xf numFmtId="173" fontId="1" fillId="0" borderId="19" xfId="60" applyNumberFormat="1" applyFont="1" applyBorder="1" applyAlignment="1">
      <alignment horizontal="left" vertical="center"/>
      <protection/>
    </xf>
    <xf numFmtId="43" fontId="2" fillId="0" borderId="0" xfId="60" applyNumberFormat="1">
      <alignment/>
      <protection/>
    </xf>
    <xf numFmtId="44" fontId="10" fillId="0" borderId="19" xfId="61" applyFont="1" applyFill="1" applyBorder="1" applyAlignment="1">
      <alignment horizontal="center" vertical="center"/>
    </xf>
    <xf numFmtId="0" fontId="1" fillId="0" borderId="2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43" fontId="0" fillId="0" borderId="0" xfId="62" applyFont="1" applyAlignment="1">
      <alignment/>
    </xf>
    <xf numFmtId="0" fontId="18" fillId="0" borderId="0" xfId="60" applyFont="1" applyAlignment="1">
      <alignment vertical="center"/>
      <protection/>
    </xf>
    <xf numFmtId="0" fontId="18" fillId="0" borderId="0" xfId="60" applyFont="1" applyAlignment="1">
      <alignment horizontal="left" vertical="center"/>
      <protection/>
    </xf>
    <xf numFmtId="173" fontId="10" fillId="0" borderId="0" xfId="60" applyNumberFormat="1" applyFont="1" applyAlignment="1">
      <alignment horizontal="left" vertical="center"/>
      <protection/>
    </xf>
    <xf numFmtId="0" fontId="10" fillId="0" borderId="0" xfId="60" applyFont="1" applyAlignment="1">
      <alignment horizontal="center" vertical="center"/>
      <protection/>
    </xf>
    <xf numFmtId="173" fontId="1" fillId="0" borderId="0" xfId="60" applyNumberFormat="1" applyFont="1" applyAlignment="1">
      <alignment horizontal="left" vertical="center"/>
      <protection/>
    </xf>
    <xf numFmtId="0" fontId="20" fillId="0" borderId="0" xfId="60" applyFont="1" applyAlignment="1">
      <alignment horizontal="center" vertical="center"/>
      <protection/>
    </xf>
    <xf numFmtId="0" fontId="20" fillId="0" borderId="0" xfId="60" applyFont="1" applyAlignment="1">
      <alignment horizontal="left" vertical="center"/>
      <protection/>
    </xf>
    <xf numFmtId="0" fontId="21" fillId="0" borderId="0" xfId="60" applyFont="1" applyAlignment="1">
      <alignment horizontal="center" vertical="center"/>
      <protection/>
    </xf>
    <xf numFmtId="173" fontId="20" fillId="0" borderId="0" xfId="60" applyNumberFormat="1" applyFont="1" applyAlignment="1">
      <alignment horizontal="left" vertical="center"/>
      <protection/>
    </xf>
    <xf numFmtId="174" fontId="20" fillId="0" borderId="19" xfId="60" applyNumberFormat="1" applyFont="1" applyBorder="1" applyAlignment="1">
      <alignment horizontal="center" vertical="center"/>
      <protection/>
    </xf>
    <xf numFmtId="174" fontId="21" fillId="0" borderId="19" xfId="60" applyNumberFormat="1" applyFont="1" applyBorder="1" applyAlignment="1">
      <alignment horizontal="center" vertical="center"/>
      <protection/>
    </xf>
    <xf numFmtId="9" fontId="21" fillId="0" borderId="19" xfId="63" applyFont="1" applyFill="1" applyBorder="1" applyAlignment="1" applyProtection="1">
      <alignment horizontal="center" vertical="center"/>
      <protection locked="0"/>
    </xf>
    <xf numFmtId="0" fontId="21" fillId="0" borderId="19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10" fontId="20" fillId="0" borderId="19" xfId="60" applyNumberFormat="1" applyFont="1" applyBorder="1" applyAlignment="1">
      <alignment horizontal="center" vertical="center"/>
      <protection/>
    </xf>
    <xf numFmtId="173" fontId="21" fillId="0" borderId="19" xfId="60" applyNumberFormat="1" applyFont="1" applyBorder="1" applyAlignment="1">
      <alignment horizontal="left" vertical="center"/>
      <protection/>
    </xf>
    <xf numFmtId="10" fontId="21" fillId="0" borderId="19" xfId="60" applyNumberFormat="1" applyFont="1" applyBorder="1" applyAlignment="1" applyProtection="1">
      <alignment horizontal="center" vertical="center"/>
      <protection locked="0"/>
    </xf>
    <xf numFmtId="173" fontId="20" fillId="0" borderId="21" xfId="60" applyNumberFormat="1" applyFont="1" applyBorder="1" applyAlignment="1">
      <alignment vertical="center"/>
      <protection/>
    </xf>
    <xf numFmtId="0" fontId="20" fillId="0" borderId="19" xfId="60" applyFont="1" applyBorder="1" applyAlignment="1">
      <alignment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1" fillId="0" borderId="22" xfId="60" applyFont="1" applyBorder="1" applyAlignment="1">
      <alignment horizontal="center" vertical="center"/>
      <protection/>
    </xf>
    <xf numFmtId="0" fontId="1" fillId="0" borderId="23" xfId="60" applyFont="1" applyBorder="1" applyAlignment="1">
      <alignment horizontal="center" vertical="center"/>
      <protection/>
    </xf>
    <xf numFmtId="0" fontId="1" fillId="0" borderId="24" xfId="60" applyFont="1" applyBorder="1" applyAlignment="1">
      <alignment horizontal="left" vertical="center"/>
      <protection/>
    </xf>
    <xf numFmtId="0" fontId="1" fillId="0" borderId="25" xfId="60" applyFont="1" applyBorder="1" applyAlignment="1">
      <alignment horizontal="left" vertical="center"/>
      <protection/>
    </xf>
    <xf numFmtId="0" fontId="21" fillId="0" borderId="26" xfId="60" applyFont="1" applyBorder="1" applyAlignment="1">
      <alignment horizontal="center" vertical="center"/>
      <protection/>
    </xf>
    <xf numFmtId="43" fontId="16" fillId="0" borderId="19" xfId="62" applyFont="1" applyFill="1" applyBorder="1" applyAlignment="1" applyProtection="1">
      <alignment vertical="center"/>
      <protection locked="0"/>
    </xf>
    <xf numFmtId="0" fontId="16" fillId="0" borderId="19" xfId="60" applyFont="1" applyBorder="1" applyAlignment="1">
      <alignment horizontal="center" vertical="center"/>
      <protection/>
    </xf>
    <xf numFmtId="173" fontId="10" fillId="0" borderId="19" xfId="60" applyNumberFormat="1" applyFont="1" applyBorder="1" applyAlignment="1" applyProtection="1">
      <alignment vertical="center"/>
      <protection locked="0"/>
    </xf>
    <xf numFmtId="173" fontId="1" fillId="0" borderId="27" xfId="60" applyNumberFormat="1" applyFont="1" applyBorder="1" applyAlignment="1">
      <alignment horizontal="center" vertical="center"/>
      <protection/>
    </xf>
    <xf numFmtId="173" fontId="1" fillId="0" borderId="28" xfId="60" applyNumberFormat="1" applyFont="1" applyBorder="1" applyAlignment="1">
      <alignment horizontal="center" vertical="center"/>
      <protection/>
    </xf>
    <xf numFmtId="173" fontId="1" fillId="0" borderId="19" xfId="60" applyNumberFormat="1" applyFont="1" applyBorder="1" applyAlignment="1">
      <alignment vertical="center"/>
      <protection/>
    </xf>
    <xf numFmtId="0" fontId="1" fillId="0" borderId="29" xfId="60" applyFont="1" applyBorder="1" applyAlignment="1">
      <alignment horizontal="center" vertical="center"/>
      <protection/>
    </xf>
    <xf numFmtId="0" fontId="1" fillId="0" borderId="28" xfId="60" applyFont="1" applyBorder="1" applyAlignment="1">
      <alignment horizontal="center" vertical="center"/>
      <protection/>
    </xf>
    <xf numFmtId="0" fontId="21" fillId="0" borderId="30" xfId="60" applyFont="1" applyBorder="1" applyAlignment="1">
      <alignment horizontal="center" vertical="center"/>
      <protection/>
    </xf>
    <xf numFmtId="0" fontId="16" fillId="0" borderId="19" xfId="60" applyFont="1" applyBorder="1" applyAlignment="1" applyProtection="1">
      <alignment horizontal="center" vertical="center"/>
      <protection locked="0"/>
    </xf>
    <xf numFmtId="173" fontId="20" fillId="0" borderId="19" xfId="60" applyNumberFormat="1" applyFont="1" applyBorder="1" applyAlignment="1">
      <alignment horizontal="left" vertical="center"/>
      <protection/>
    </xf>
    <xf numFmtId="10" fontId="21" fillId="0" borderId="0" xfId="60" applyNumberFormat="1" applyFont="1" applyAlignment="1" applyProtection="1">
      <alignment horizontal="center" vertical="center"/>
      <protection locked="0"/>
    </xf>
    <xf numFmtId="0" fontId="1" fillId="0" borderId="23" xfId="60" applyFont="1" applyBorder="1" applyAlignment="1">
      <alignment vertical="center"/>
      <protection/>
    </xf>
    <xf numFmtId="0" fontId="1" fillId="0" borderId="21" xfId="60" applyFont="1" applyBorder="1" applyAlignment="1">
      <alignment vertical="center"/>
      <protection/>
    </xf>
    <xf numFmtId="174" fontId="20" fillId="0" borderId="22" xfId="60" applyNumberFormat="1" applyFont="1" applyBorder="1" applyAlignment="1">
      <alignment horizontal="center" vertical="center"/>
      <protection/>
    </xf>
    <xf numFmtId="173" fontId="21" fillId="0" borderId="0" xfId="60" applyNumberFormat="1" applyFont="1" applyAlignment="1">
      <alignment horizontal="left" vertical="center"/>
      <protection/>
    </xf>
    <xf numFmtId="173" fontId="21" fillId="0" borderId="31" xfId="60" applyNumberFormat="1" applyFont="1" applyBorder="1" applyAlignment="1">
      <alignment horizontal="left" vertical="center"/>
      <protection/>
    </xf>
    <xf numFmtId="173" fontId="21" fillId="0" borderId="25" xfId="60" applyNumberFormat="1" applyFont="1" applyBorder="1" applyAlignment="1">
      <alignment horizontal="left" vertical="center"/>
      <protection/>
    </xf>
    <xf numFmtId="0" fontId="1" fillId="5" borderId="19" xfId="60" applyFont="1" applyFill="1" applyBorder="1" applyAlignment="1">
      <alignment horizontal="center" vertical="center"/>
      <protection/>
    </xf>
    <xf numFmtId="0" fontId="1" fillId="5" borderId="23" xfId="60" applyFont="1" applyFill="1" applyBorder="1" applyAlignment="1">
      <alignment vertical="center"/>
      <protection/>
    </xf>
    <xf numFmtId="0" fontId="1" fillId="5" borderId="21" xfId="60" applyFont="1" applyFill="1" applyBorder="1" applyAlignment="1">
      <alignment vertical="center"/>
      <protection/>
    </xf>
    <xf numFmtId="173" fontId="21" fillId="0" borderId="26" xfId="60" applyNumberFormat="1" applyFont="1" applyBorder="1" applyAlignment="1">
      <alignment horizontal="left" vertical="center"/>
      <protection/>
    </xf>
    <xf numFmtId="175" fontId="1" fillId="5" borderId="0" xfId="60" applyNumberFormat="1" applyFont="1" applyFill="1" applyAlignment="1">
      <alignment vertical="center"/>
      <protection/>
    </xf>
    <xf numFmtId="176" fontId="20" fillId="6" borderId="0" xfId="60" applyNumberFormat="1" applyFont="1" applyFill="1" applyAlignment="1">
      <alignment horizontal="center" vertical="center"/>
      <protection/>
    </xf>
    <xf numFmtId="0" fontId="20" fillId="6" borderId="0" xfId="60" applyFont="1" applyFill="1" applyAlignment="1">
      <alignment horizontal="left" vertical="center"/>
      <protection/>
    </xf>
    <xf numFmtId="0" fontId="21" fillId="0" borderId="0" xfId="60" applyFont="1" applyAlignment="1">
      <alignment horizontal="left" vertical="center"/>
      <protection/>
    </xf>
    <xf numFmtId="176" fontId="21" fillId="0" borderId="0" xfId="60" applyNumberFormat="1" applyFont="1" applyAlignment="1">
      <alignment horizontal="left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5" borderId="19" xfId="60" applyFont="1" applyFill="1" applyBorder="1" applyAlignment="1">
      <alignment horizontal="center" vertical="center"/>
      <protection/>
    </xf>
    <xf numFmtId="0" fontId="21" fillId="5" borderId="23" xfId="60" applyFont="1" applyFill="1" applyBorder="1" applyAlignment="1">
      <alignment vertical="center"/>
      <protection/>
    </xf>
    <xf numFmtId="0" fontId="21" fillId="5" borderId="21" xfId="60" applyFont="1" applyFill="1" applyBorder="1" applyAlignment="1">
      <alignment vertical="center"/>
      <protection/>
    </xf>
    <xf numFmtId="0" fontId="1" fillId="0" borderId="0" xfId="60" applyFont="1" applyAlignment="1">
      <alignment horizontal="center" vertical="center"/>
      <protection/>
    </xf>
    <xf numFmtId="0" fontId="21" fillId="5" borderId="23" xfId="60" applyFont="1" applyFill="1" applyBorder="1" applyAlignment="1">
      <alignment horizontal="left" vertical="center"/>
      <protection/>
    </xf>
    <xf numFmtId="0" fontId="21" fillId="5" borderId="21" xfId="60" applyFont="1" applyFill="1" applyBorder="1" applyAlignment="1">
      <alignment horizontal="left" vertical="center"/>
      <protection/>
    </xf>
    <xf numFmtId="0" fontId="21" fillId="5" borderId="21" xfId="60" applyFont="1" applyFill="1" applyBorder="1" applyAlignment="1">
      <alignment horizontal="center" vertical="center"/>
      <protection/>
    </xf>
    <xf numFmtId="0" fontId="1" fillId="0" borderId="0" xfId="60" applyFont="1" applyAlignment="1">
      <alignment vertical="center"/>
      <protection/>
    </xf>
    <xf numFmtId="0" fontId="23" fillId="6" borderId="0" xfId="60" applyFont="1" applyFill="1" applyAlignment="1">
      <alignment horizontal="center" vertical="center"/>
      <protection/>
    </xf>
    <xf numFmtId="0" fontId="10" fillId="7" borderId="19" xfId="60" applyFont="1" applyFill="1" applyBorder="1" applyAlignment="1">
      <alignment horizontal="center" vertical="center"/>
      <protection/>
    </xf>
    <xf numFmtId="0" fontId="20" fillId="7" borderId="19" xfId="60" applyFont="1" applyFill="1" applyBorder="1" applyAlignment="1">
      <alignment horizontal="center" vertical="center"/>
      <protection/>
    </xf>
    <xf numFmtId="9" fontId="10" fillId="7" borderId="19" xfId="60" applyNumberFormat="1" applyFont="1" applyFill="1" applyBorder="1" applyAlignment="1">
      <alignment horizontal="center" vertical="center"/>
      <protection/>
    </xf>
    <xf numFmtId="0" fontId="1" fillId="4" borderId="25" xfId="60" applyFont="1" applyFill="1" applyBorder="1" applyAlignment="1">
      <alignment horizontal="left" vertical="center"/>
      <protection/>
    </xf>
    <xf numFmtId="10" fontId="21" fillId="4" borderId="19" xfId="60" applyNumberFormat="1" applyFont="1" applyFill="1" applyBorder="1" applyAlignment="1">
      <alignment horizontal="center" vertical="center"/>
      <protection/>
    </xf>
    <xf numFmtId="10" fontId="20" fillId="4" borderId="19" xfId="60" applyNumberFormat="1" applyFont="1" applyFill="1" applyBorder="1" applyAlignment="1">
      <alignment horizontal="center" vertical="center"/>
      <protection/>
    </xf>
    <xf numFmtId="10" fontId="15" fillId="4" borderId="0" xfId="60" applyNumberFormat="1" applyFont="1" applyFill="1" applyAlignment="1">
      <alignment horizontal="center"/>
      <protection/>
    </xf>
    <xf numFmtId="10" fontId="21" fillId="4" borderId="19" xfId="60" applyNumberFormat="1" applyFont="1" applyFill="1" applyBorder="1" applyAlignment="1" applyProtection="1">
      <alignment horizontal="center" vertical="center"/>
      <protection locked="0"/>
    </xf>
    <xf numFmtId="10" fontId="21" fillId="4" borderId="19" xfId="63" applyNumberFormat="1" applyFont="1" applyFill="1" applyBorder="1" applyAlignment="1" applyProtection="1">
      <alignment horizontal="center" vertical="center"/>
      <protection locked="0"/>
    </xf>
    <xf numFmtId="10" fontId="10" fillId="4" borderId="19" xfId="60" applyNumberFormat="1" applyFont="1" applyFill="1" applyBorder="1" applyAlignment="1">
      <alignment horizontal="center" vertical="center"/>
      <protection/>
    </xf>
    <xf numFmtId="10" fontId="2" fillId="4" borderId="19" xfId="60" applyNumberFormat="1" applyFill="1" applyBorder="1" applyAlignment="1" applyProtection="1">
      <alignment horizontal="center"/>
      <protection locked="0"/>
    </xf>
    <xf numFmtId="0" fontId="1" fillId="4" borderId="23" xfId="60" applyFont="1" applyFill="1" applyBorder="1" applyAlignment="1">
      <alignment horizontal="center" vertical="center"/>
      <protection/>
    </xf>
    <xf numFmtId="171" fontId="2" fillId="4" borderId="19" xfId="60" applyNumberFormat="1" applyFill="1" applyBorder="1" applyAlignment="1" applyProtection="1">
      <alignment horizontal="center"/>
      <protection locked="0"/>
    </xf>
    <xf numFmtId="0" fontId="1" fillId="4" borderId="9" xfId="60" applyFont="1" applyFill="1" applyBorder="1" applyAlignment="1">
      <alignment horizontal="left" vertical="center"/>
      <protection/>
    </xf>
    <xf numFmtId="10" fontId="10" fillId="4" borderId="19" xfId="60" applyNumberFormat="1" applyFont="1" applyFill="1" applyBorder="1" applyAlignment="1" applyProtection="1">
      <alignment horizontal="center" vertical="center"/>
      <protection locked="0"/>
    </xf>
    <xf numFmtId="10" fontId="10" fillId="4" borderId="22" xfId="60" applyNumberFormat="1" applyFont="1" applyFill="1" applyBorder="1" applyAlignment="1">
      <alignment horizontal="center" vertical="center"/>
      <protection/>
    </xf>
    <xf numFmtId="0" fontId="1" fillId="4" borderId="19" xfId="60" applyFont="1" applyFill="1" applyBorder="1" applyAlignment="1" applyProtection="1">
      <alignment horizontal="center" vertical="center"/>
      <protection locked="0"/>
    </xf>
    <xf numFmtId="10" fontId="20" fillId="0" borderId="22" xfId="60" applyNumberFormat="1" applyFont="1" applyBorder="1" applyAlignment="1">
      <alignment horizontal="center" vertical="center"/>
      <protection/>
    </xf>
    <xf numFmtId="10" fontId="1" fillId="0" borderId="19" xfId="60" applyNumberFormat="1" applyFont="1" applyBorder="1" applyAlignment="1" applyProtection="1">
      <alignment horizontal="center" vertical="center"/>
      <protection locked="0"/>
    </xf>
    <xf numFmtId="10" fontId="1" fillId="0" borderId="19" xfId="60" applyNumberFormat="1" applyFont="1" applyBorder="1" applyAlignment="1">
      <alignment horizontal="center" vertical="center"/>
      <protection/>
    </xf>
    <xf numFmtId="0" fontId="1" fillId="0" borderId="2" xfId="60" applyFont="1" applyBorder="1" applyAlignment="1">
      <alignment vertical="center"/>
      <protection/>
    </xf>
    <xf numFmtId="10" fontId="1" fillId="0" borderId="22" xfId="60" applyNumberFormat="1" applyFont="1" applyBorder="1" applyAlignment="1" applyProtection="1">
      <alignment horizontal="center" vertical="center"/>
      <protection locked="0"/>
    </xf>
    <xf numFmtId="0" fontId="11" fillId="0" borderId="32" xfId="60" applyFont="1" applyBorder="1" applyAlignment="1" applyProtection="1">
      <alignment vertical="center"/>
      <protection locked="0"/>
    </xf>
    <xf numFmtId="0" fontId="11" fillId="0" borderId="33" xfId="60" applyFont="1" applyBorder="1" applyAlignment="1" applyProtection="1">
      <alignment vertical="center"/>
      <protection locked="0"/>
    </xf>
    <xf numFmtId="0" fontId="11" fillId="0" borderId="34" xfId="60" applyFont="1" applyBorder="1" applyAlignment="1" applyProtection="1">
      <alignment vertical="center"/>
      <protection locked="0"/>
    </xf>
    <xf numFmtId="0" fontId="11" fillId="0" borderId="35" xfId="60" applyFont="1" applyBorder="1" applyAlignment="1" applyProtection="1">
      <alignment vertical="center"/>
      <protection locked="0"/>
    </xf>
    <xf numFmtId="0" fontId="11" fillId="0" borderId="0" xfId="60" applyFont="1" applyAlignment="1" applyProtection="1">
      <alignment vertical="center"/>
      <protection locked="0"/>
    </xf>
    <xf numFmtId="0" fontId="11" fillId="0" borderId="36" xfId="60" applyFont="1" applyBorder="1" applyAlignment="1" applyProtection="1">
      <alignment vertical="center"/>
      <protection locked="0"/>
    </xf>
    <xf numFmtId="0" fontId="11" fillId="0" borderId="37" xfId="60" applyFont="1" applyBorder="1" applyAlignment="1" applyProtection="1">
      <alignment vertical="center"/>
      <protection locked="0"/>
    </xf>
    <xf numFmtId="0" fontId="11" fillId="0" borderId="38" xfId="60" applyFont="1" applyBorder="1" applyAlignment="1" applyProtection="1">
      <alignment vertical="center"/>
      <protection locked="0"/>
    </xf>
    <xf numFmtId="0" fontId="11" fillId="0" borderId="39" xfId="60" applyFont="1" applyBorder="1" applyAlignment="1" applyProtection="1">
      <alignment vertical="center"/>
      <protection locked="0"/>
    </xf>
    <xf numFmtId="10" fontId="1" fillId="0" borderId="40" xfId="60" applyNumberFormat="1" applyFont="1" applyBorder="1" applyAlignment="1" applyProtection="1">
      <alignment horizontal="center" vertical="center"/>
      <protection locked="0"/>
    </xf>
    <xf numFmtId="10" fontId="1" fillId="0" borderId="41" xfId="60" applyNumberFormat="1" applyFont="1" applyBorder="1" applyAlignment="1" applyProtection="1">
      <alignment horizontal="center" vertical="center"/>
      <protection locked="0"/>
    </xf>
    <xf numFmtId="10" fontId="1" fillId="0" borderId="42" xfId="60" applyNumberFormat="1" applyFont="1" applyBorder="1" applyAlignment="1" applyProtection="1">
      <alignment horizontal="center" vertical="center"/>
      <protection locked="0"/>
    </xf>
    <xf numFmtId="0" fontId="11" fillId="0" borderId="16" xfId="60" applyFont="1" applyBorder="1" applyAlignment="1" applyProtection="1">
      <alignment vertical="center"/>
      <protection locked="0"/>
    </xf>
    <xf numFmtId="0" fontId="11" fillId="0" borderId="43" xfId="60" applyFont="1" applyBorder="1" applyAlignment="1" applyProtection="1">
      <alignment vertical="center"/>
      <protection locked="0"/>
    </xf>
    <xf numFmtId="0" fontId="11" fillId="0" borderId="9" xfId="60" applyFont="1" applyBorder="1" applyAlignment="1" applyProtection="1">
      <alignment vertical="center"/>
      <protection locked="0"/>
    </xf>
    <xf numFmtId="0" fontId="1" fillId="4" borderId="32" xfId="60" applyFont="1" applyFill="1" applyBorder="1" applyAlignment="1">
      <alignment horizontal="right" vertical="center"/>
      <protection/>
    </xf>
    <xf numFmtId="0" fontId="1" fillId="4" borderId="34" xfId="60" applyFont="1" applyFill="1" applyBorder="1" applyAlignment="1">
      <alignment horizontal="right" vertical="center"/>
      <protection/>
    </xf>
    <xf numFmtId="0" fontId="1" fillId="4" borderId="35" xfId="60" applyFont="1" applyFill="1" applyBorder="1" applyAlignment="1">
      <alignment horizontal="right" vertical="center"/>
      <protection/>
    </xf>
    <xf numFmtId="0" fontId="1" fillId="4" borderId="36" xfId="60" applyFont="1" applyFill="1" applyBorder="1" applyAlignment="1">
      <alignment horizontal="right" vertical="center"/>
      <protection/>
    </xf>
    <xf numFmtId="0" fontId="1" fillId="4" borderId="37" xfId="60" applyFont="1" applyFill="1" applyBorder="1" applyAlignment="1">
      <alignment horizontal="right" vertical="center"/>
      <protection/>
    </xf>
    <xf numFmtId="0" fontId="1" fillId="4" borderId="39" xfId="60" applyFont="1" applyFill="1" applyBorder="1" applyAlignment="1">
      <alignment horizontal="right" vertical="center"/>
      <protection/>
    </xf>
    <xf numFmtId="173" fontId="1" fillId="0" borderId="20" xfId="60" applyNumberFormat="1" applyFont="1" applyBorder="1" applyAlignment="1">
      <alignment horizontal="left" vertical="center"/>
      <protection/>
    </xf>
    <xf numFmtId="173" fontId="1" fillId="0" borderId="30" xfId="60" applyNumberFormat="1" applyFont="1" applyBorder="1" applyAlignment="1">
      <alignment horizontal="left" vertical="center"/>
      <protection/>
    </xf>
    <xf numFmtId="173" fontId="1" fillId="0" borderId="26" xfId="60" applyNumberFormat="1" applyFont="1" applyBorder="1" applyAlignment="1">
      <alignment horizontal="left" vertical="center"/>
      <protection/>
    </xf>
    <xf numFmtId="0" fontId="20" fillId="0" borderId="21" xfId="60" applyFont="1" applyBorder="1" applyAlignment="1">
      <alignment horizontal="center" vertical="center"/>
      <protection/>
    </xf>
    <xf numFmtId="0" fontId="17" fillId="0" borderId="23" xfId="60" applyFont="1" applyBorder="1">
      <alignment/>
      <protection/>
    </xf>
    <xf numFmtId="0" fontId="17" fillId="0" borderId="22" xfId="60" applyFont="1" applyBorder="1">
      <alignment/>
      <protection/>
    </xf>
    <xf numFmtId="0" fontId="1" fillId="0" borderId="24" xfId="60" applyFont="1" applyBorder="1" applyAlignment="1">
      <alignment horizontal="center" vertical="center"/>
      <protection/>
    </xf>
    <xf numFmtId="0" fontId="17" fillId="0" borderId="24" xfId="60" applyFont="1" applyBorder="1">
      <alignment/>
      <protection/>
    </xf>
    <xf numFmtId="0" fontId="10" fillId="7" borderId="21" xfId="60" applyFont="1" applyFill="1" applyBorder="1" applyAlignment="1">
      <alignment horizontal="left" vertical="center"/>
      <protection/>
    </xf>
    <xf numFmtId="0" fontId="17" fillId="7" borderId="23" xfId="60" applyFont="1" applyFill="1" applyBorder="1">
      <alignment/>
      <protection/>
    </xf>
    <xf numFmtId="0" fontId="17" fillId="7" borderId="22" xfId="60" applyFont="1" applyFill="1" applyBorder="1">
      <alignment/>
      <protection/>
    </xf>
    <xf numFmtId="0" fontId="10" fillId="7" borderId="21" xfId="60" applyFont="1" applyFill="1" applyBorder="1" applyAlignment="1">
      <alignment horizontal="center" vertical="center"/>
      <protection/>
    </xf>
    <xf numFmtId="0" fontId="1" fillId="0" borderId="21" xfId="60" applyFont="1" applyBorder="1" applyAlignment="1">
      <alignment horizontal="left" vertical="center"/>
      <protection/>
    </xf>
    <xf numFmtId="173" fontId="1" fillId="0" borderId="21" xfId="60" applyNumberFormat="1" applyFont="1" applyBorder="1" applyAlignment="1">
      <alignment horizontal="left" vertical="center"/>
      <protection/>
    </xf>
    <xf numFmtId="173" fontId="20" fillId="0" borderId="21" xfId="60" applyNumberFormat="1" applyFont="1" applyBorder="1" applyAlignment="1">
      <alignment horizontal="left" vertical="center"/>
      <protection/>
    </xf>
    <xf numFmtId="0" fontId="21" fillId="0" borderId="21" xfId="60" applyFont="1" applyBorder="1" applyAlignment="1">
      <alignment horizontal="left" vertical="center"/>
      <protection/>
    </xf>
    <xf numFmtId="0" fontId="20" fillId="7" borderId="21" xfId="60" applyFont="1" applyFill="1" applyBorder="1" applyAlignment="1">
      <alignment horizontal="center" vertical="center"/>
      <protection/>
    </xf>
    <xf numFmtId="173" fontId="2" fillId="0" borderId="21" xfId="60" applyNumberFormat="1" applyBorder="1" applyProtection="1">
      <alignment/>
      <protection locked="0"/>
    </xf>
    <xf numFmtId="0" fontId="17" fillId="0" borderId="22" xfId="60" applyFont="1" applyBorder="1" applyProtection="1">
      <alignment/>
      <protection locked="0"/>
    </xf>
    <xf numFmtId="173" fontId="1" fillId="0" borderId="21" xfId="60" applyNumberFormat="1" applyFont="1" applyBorder="1" applyAlignment="1" applyProtection="1">
      <alignment horizontal="left" vertical="center"/>
      <protection locked="0"/>
    </xf>
    <xf numFmtId="0" fontId="21" fillId="0" borderId="0" xfId="60" applyFont="1" applyAlignment="1">
      <alignment horizontal="center" vertical="center"/>
      <protection/>
    </xf>
    <xf numFmtId="0" fontId="2" fillId="0" borderId="0" xfId="60">
      <alignment/>
      <protection/>
    </xf>
    <xf numFmtId="0" fontId="10" fillId="4" borderId="25" xfId="60" applyFont="1" applyFill="1" applyBorder="1" applyAlignment="1">
      <alignment horizontal="center" vertical="center"/>
      <protection/>
    </xf>
    <xf numFmtId="0" fontId="17" fillId="4" borderId="24" xfId="60" applyFont="1" applyFill="1" applyBorder="1">
      <alignment/>
      <protection/>
    </xf>
    <xf numFmtId="0" fontId="17" fillId="4" borderId="31" xfId="60" applyFont="1" applyFill="1" applyBorder="1">
      <alignment/>
      <protection/>
    </xf>
    <xf numFmtId="0" fontId="1" fillId="0" borderId="2" xfId="60" applyFont="1" applyBorder="1" applyAlignment="1">
      <alignment horizontal="left" vertical="center"/>
      <protection/>
    </xf>
    <xf numFmtId="0" fontId="17" fillId="0" borderId="2" xfId="60" applyFont="1" applyBorder="1">
      <alignment/>
      <protection/>
    </xf>
    <xf numFmtId="0" fontId="10" fillId="0" borderId="21" xfId="60" applyFont="1" applyBorder="1" applyAlignment="1">
      <alignment horizontal="center" vertical="center"/>
      <protection/>
    </xf>
    <xf numFmtId="173" fontId="10" fillId="0" borderId="21" xfId="60" applyNumberFormat="1" applyFont="1" applyBorder="1" applyAlignment="1">
      <alignment horizontal="left" vertical="center"/>
      <protection/>
    </xf>
    <xf numFmtId="0" fontId="1" fillId="0" borderId="16" xfId="60" applyFont="1" applyBorder="1" applyAlignment="1">
      <alignment horizontal="left" vertical="center"/>
      <protection/>
    </xf>
    <xf numFmtId="0" fontId="1" fillId="0" borderId="43" xfId="60" applyFont="1" applyBorder="1" applyAlignment="1">
      <alignment horizontal="left" vertical="center"/>
      <protection/>
    </xf>
    <xf numFmtId="0" fontId="1" fillId="0" borderId="9" xfId="60" applyFont="1" applyBorder="1" applyAlignment="1">
      <alignment horizontal="left" vertical="center"/>
      <protection/>
    </xf>
    <xf numFmtId="0" fontId="1" fillId="4" borderId="13" xfId="60" applyFont="1" applyFill="1" applyBorder="1" applyAlignment="1">
      <alignment horizontal="center" vertical="center"/>
      <protection/>
    </xf>
    <xf numFmtId="0" fontId="1" fillId="4" borderId="44" xfId="60" applyFont="1" applyFill="1" applyBorder="1" applyAlignment="1">
      <alignment horizontal="center" vertical="center"/>
      <protection/>
    </xf>
    <xf numFmtId="0" fontId="1" fillId="4" borderId="45" xfId="60" applyFont="1" applyFill="1" applyBorder="1" applyAlignment="1">
      <alignment horizontal="center" vertical="center"/>
      <protection/>
    </xf>
    <xf numFmtId="0" fontId="17" fillId="4" borderId="2" xfId="60" applyFont="1" applyFill="1" applyBorder="1" applyAlignment="1">
      <alignment horizontal="right"/>
      <protection/>
    </xf>
    <xf numFmtId="0" fontId="1" fillId="0" borderId="13" xfId="60" applyFont="1" applyBorder="1" applyAlignment="1">
      <alignment vertical="center"/>
      <protection/>
    </xf>
    <xf numFmtId="0" fontId="1" fillId="0" borderId="44" xfId="60" applyFont="1" applyBorder="1" applyAlignment="1">
      <alignment vertical="center"/>
      <protection/>
    </xf>
    <xf numFmtId="0" fontId="1" fillId="0" borderId="45" xfId="60" applyFont="1" applyBorder="1" applyAlignment="1">
      <alignment vertical="center"/>
      <protection/>
    </xf>
    <xf numFmtId="0" fontId="16" fillId="0" borderId="46" xfId="60" applyFont="1" applyBorder="1" applyAlignment="1">
      <alignment horizontal="center" vertical="center"/>
      <protection/>
    </xf>
    <xf numFmtId="0" fontId="17" fillId="0" borderId="46" xfId="60" applyFont="1" applyBorder="1">
      <alignment/>
      <protection/>
    </xf>
    <xf numFmtId="0" fontId="21" fillId="0" borderId="23" xfId="60" applyFont="1" applyBorder="1" applyAlignment="1">
      <alignment horizontal="center" vertical="center"/>
      <protection/>
    </xf>
    <xf numFmtId="0" fontId="20" fillId="0" borderId="21" xfId="60" applyFont="1" applyBorder="1" applyAlignment="1">
      <alignment horizontal="left" vertical="center"/>
      <protection/>
    </xf>
    <xf numFmtId="0" fontId="17" fillId="0" borderId="0" xfId="60" applyFont="1">
      <alignment/>
      <protection/>
    </xf>
    <xf numFmtId="0" fontId="10" fillId="7" borderId="0" xfId="60" applyFont="1" applyFill="1" applyAlignment="1">
      <alignment horizontal="center" vertical="center"/>
      <protection/>
    </xf>
    <xf numFmtId="0" fontId="17" fillId="7" borderId="0" xfId="60" applyFont="1" applyFill="1">
      <alignment/>
      <protection/>
    </xf>
    <xf numFmtId="0" fontId="21" fillId="0" borderId="21" xfId="60" applyFont="1" applyBorder="1" applyAlignment="1">
      <alignment horizontal="left" vertical="center" wrapText="1"/>
      <protection/>
    </xf>
    <xf numFmtId="0" fontId="1" fillId="4" borderId="2" xfId="60" applyFont="1" applyFill="1" applyBorder="1" applyAlignment="1">
      <alignment horizontal="right" vertical="center"/>
      <protection/>
    </xf>
    <xf numFmtId="0" fontId="17" fillId="4" borderId="2" xfId="60" applyFont="1" applyFill="1" applyBorder="1">
      <alignment/>
      <protection/>
    </xf>
    <xf numFmtId="0" fontId="17" fillId="7" borderId="23" xfId="60" applyFont="1" applyFill="1" applyBorder="1" applyAlignment="1">
      <alignment horizontal="center"/>
      <protection/>
    </xf>
    <xf numFmtId="0" fontId="17" fillId="7" borderId="22" xfId="60" applyFont="1" applyFill="1" applyBorder="1" applyAlignment="1">
      <alignment horizontal="center"/>
      <protection/>
    </xf>
    <xf numFmtId="0" fontId="20" fillId="7" borderId="21" xfId="60" applyFont="1" applyFill="1" applyBorder="1" applyAlignment="1">
      <alignment horizontal="left" vertical="center"/>
      <protection/>
    </xf>
    <xf numFmtId="0" fontId="10" fillId="7" borderId="23" xfId="60" applyFont="1" applyFill="1" applyBorder="1" applyAlignment="1">
      <alignment horizontal="center" vertical="center"/>
      <protection/>
    </xf>
    <xf numFmtId="44" fontId="10" fillId="4" borderId="21" xfId="61" applyFont="1" applyFill="1" applyBorder="1" applyAlignment="1">
      <alignment horizontal="left" vertical="center"/>
    </xf>
    <xf numFmtId="44" fontId="17" fillId="4" borderId="22" xfId="61" applyFont="1" applyFill="1" applyBorder="1"/>
    <xf numFmtId="0" fontId="16" fillId="0" borderId="0" xfId="60" applyFont="1" applyAlignment="1">
      <alignment horizontal="center" vertical="center"/>
      <protection/>
    </xf>
    <xf numFmtId="0" fontId="16" fillId="0" borderId="0" xfId="60" applyFont="1" applyAlignment="1">
      <alignment horizontal="left" vertical="center"/>
      <protection/>
    </xf>
    <xf numFmtId="0" fontId="1" fillId="0" borderId="47" xfId="60" applyFont="1" applyBorder="1" applyAlignment="1">
      <alignment horizontal="left" vertical="center"/>
      <protection/>
    </xf>
    <xf numFmtId="0" fontId="17" fillId="0" borderId="29" xfId="60" applyFont="1" applyBorder="1">
      <alignment/>
      <protection/>
    </xf>
    <xf numFmtId="0" fontId="16" fillId="0" borderId="46" xfId="60" applyFont="1" applyBorder="1" applyAlignment="1">
      <alignment horizontal="left" vertical="center" wrapText="1"/>
      <protection/>
    </xf>
    <xf numFmtId="173" fontId="1" fillId="0" borderId="21" xfId="60" applyNumberFormat="1" applyFont="1" applyBorder="1" applyAlignment="1" applyProtection="1">
      <alignment horizontal="center" vertical="center"/>
      <protection locked="0"/>
    </xf>
    <xf numFmtId="0" fontId="21" fillId="4" borderId="21" xfId="60" applyFont="1" applyFill="1" applyBorder="1" applyAlignment="1">
      <alignment horizontal="left" vertical="center"/>
      <protection/>
    </xf>
    <xf numFmtId="0" fontId="17" fillId="4" borderId="23" xfId="60" applyFont="1" applyFill="1" applyBorder="1">
      <alignment/>
      <protection/>
    </xf>
    <xf numFmtId="0" fontId="17" fillId="4" borderId="22" xfId="60" applyFont="1" applyFill="1" applyBorder="1">
      <alignment/>
      <protection/>
    </xf>
    <xf numFmtId="0" fontId="10" fillId="0" borderId="21" xfId="60" applyFont="1" applyBorder="1" applyAlignment="1">
      <alignment horizontal="left" vertical="center"/>
      <protection/>
    </xf>
    <xf numFmtId="0" fontId="21" fillId="0" borderId="20" xfId="60" applyFont="1" applyBorder="1" applyAlignment="1">
      <alignment horizontal="center" vertical="center"/>
      <protection/>
    </xf>
    <xf numFmtId="0" fontId="17" fillId="0" borderId="26" xfId="60" applyFont="1" applyBorder="1">
      <alignment/>
      <protection/>
    </xf>
    <xf numFmtId="0" fontId="1" fillId="0" borderId="20" xfId="60" applyFont="1" applyBorder="1" applyAlignment="1">
      <alignment horizontal="center" vertical="center"/>
      <protection/>
    </xf>
    <xf numFmtId="173" fontId="1" fillId="0" borderId="47" xfId="60" applyNumberFormat="1" applyFont="1" applyBorder="1" applyAlignment="1">
      <alignment horizontal="center" vertical="center"/>
      <protection/>
    </xf>
    <xf numFmtId="0" fontId="17" fillId="0" borderId="25" xfId="60" applyFont="1" applyBorder="1">
      <alignment/>
      <protection/>
    </xf>
    <xf numFmtId="0" fontId="17" fillId="0" borderId="31" xfId="60" applyFont="1" applyBorder="1">
      <alignment/>
      <protection/>
    </xf>
    <xf numFmtId="0" fontId="21" fillId="0" borderId="46" xfId="60" applyFont="1" applyBorder="1" applyAlignment="1">
      <alignment horizontal="center" vertical="center"/>
      <protection/>
    </xf>
    <xf numFmtId="173" fontId="21" fillId="0" borderId="25" xfId="60" applyNumberFormat="1" applyFont="1" applyBorder="1" applyAlignment="1">
      <alignment horizontal="left" vertical="center"/>
      <protection/>
    </xf>
    <xf numFmtId="0" fontId="1" fillId="5" borderId="21" xfId="60" applyFont="1" applyFill="1" applyBorder="1" applyAlignment="1">
      <alignment horizontal="center" vertical="center"/>
      <protection/>
    </xf>
    <xf numFmtId="173" fontId="1" fillId="0" borderId="23" xfId="60" applyNumberFormat="1" applyFont="1" applyBorder="1" applyAlignment="1">
      <alignment horizontal="left" vertical="center"/>
      <protection/>
    </xf>
    <xf numFmtId="176" fontId="20" fillId="0" borderId="21" xfId="60" applyNumberFormat="1" applyFont="1" applyBorder="1" applyAlignment="1">
      <alignment horizontal="center" vertical="center"/>
      <protection/>
    </xf>
    <xf numFmtId="9" fontId="1" fillId="0" borderId="21" xfId="60" applyNumberFormat="1" applyFont="1" applyBorder="1" applyAlignment="1">
      <alignment horizontal="center" vertical="center"/>
      <protection/>
    </xf>
    <xf numFmtId="0" fontId="21" fillId="0" borderId="21" xfId="60" applyFont="1" applyBorder="1" applyAlignment="1">
      <alignment horizontal="center" vertical="center" wrapText="1"/>
      <protection/>
    </xf>
    <xf numFmtId="0" fontId="22" fillId="0" borderId="22" xfId="60" applyFont="1" applyBorder="1">
      <alignment/>
      <protection/>
    </xf>
    <xf numFmtId="177" fontId="21" fillId="0" borderId="21" xfId="60" applyNumberFormat="1" applyFont="1" applyBorder="1" applyAlignment="1" applyProtection="1">
      <alignment horizontal="center" vertical="center"/>
      <protection locked="0"/>
    </xf>
    <xf numFmtId="0" fontId="20" fillId="8" borderId="21" xfId="60" applyFont="1" applyFill="1" applyBorder="1" applyAlignment="1">
      <alignment horizontal="center" vertical="center"/>
      <protection/>
    </xf>
    <xf numFmtId="4" fontId="20" fillId="4" borderId="21" xfId="60" applyNumberFormat="1" applyFont="1" applyFill="1" applyBorder="1" applyAlignment="1" applyProtection="1">
      <alignment horizontal="center" vertical="center"/>
      <protection locked="0"/>
    </xf>
    <xf numFmtId="0" fontId="22" fillId="4" borderId="22" xfId="60" applyFont="1" applyFill="1" applyBorder="1" applyProtection="1">
      <alignment/>
      <protection locked="0"/>
    </xf>
    <xf numFmtId="0" fontId="24" fillId="7" borderId="0" xfId="60" applyFont="1" applyFill="1" applyAlignment="1">
      <alignment horizontal="center" vertical="center" wrapText="1"/>
      <protection/>
    </xf>
    <xf numFmtId="0" fontId="17" fillId="7" borderId="0" xfId="60" applyFont="1" applyFill="1" applyAlignment="1">
      <alignment horizontal="center"/>
      <protection/>
    </xf>
    <xf numFmtId="0" fontId="21" fillId="5" borderId="0" xfId="60" applyFont="1" applyFill="1" applyAlignment="1">
      <alignment horizontal="center" vertical="center"/>
      <protection/>
    </xf>
    <xf numFmtId="0" fontId="21" fillId="5" borderId="21" xfId="60" applyFont="1" applyFill="1" applyBorder="1" applyAlignment="1">
      <alignment horizontal="center" vertical="center"/>
      <protection/>
    </xf>
    <xf numFmtId="4" fontId="21" fillId="0" borderId="21" xfId="60" applyNumberFormat="1" applyFont="1" applyBorder="1" applyAlignment="1" applyProtection="1">
      <alignment horizontal="center" vertical="center"/>
      <protection locked="0"/>
    </xf>
    <xf numFmtId="0" fontId="21" fillId="5" borderId="21" xfId="60" applyFont="1" applyFill="1" applyBorder="1" applyAlignment="1">
      <alignment horizontal="left" vertical="center"/>
      <protection/>
    </xf>
    <xf numFmtId="0" fontId="1" fillId="0" borderId="21" xfId="60" applyFont="1" applyBorder="1" applyAlignment="1" applyProtection="1">
      <alignment horizontal="center" vertical="center"/>
      <protection locked="0"/>
    </xf>
    <xf numFmtId="0" fontId="17" fillId="0" borderId="23" xfId="60" applyFont="1" applyBorder="1" applyProtection="1">
      <alignment/>
      <protection locked="0"/>
    </xf>
    <xf numFmtId="0" fontId="20" fillId="5" borderId="0" xfId="60" applyFont="1" applyFill="1" applyAlignment="1">
      <alignment horizontal="center" vertical="center"/>
      <protection/>
    </xf>
    <xf numFmtId="3" fontId="21" fillId="0" borderId="21" xfId="60" applyNumberFormat="1" applyFont="1" applyBorder="1" applyAlignment="1">
      <alignment horizontal="center" vertical="center"/>
      <protection/>
    </xf>
    <xf numFmtId="0" fontId="20" fillId="9" borderId="0" xfId="60" applyFont="1" applyFill="1" applyAlignment="1">
      <alignment horizontal="center" vertical="center"/>
      <protection/>
    </xf>
    <xf numFmtId="0" fontId="10" fillId="0" borderId="21" xfId="60" applyFont="1" applyBorder="1" applyAlignment="1" applyProtection="1">
      <alignment horizontal="center" vertical="center" wrapText="1"/>
      <protection locked="0"/>
    </xf>
    <xf numFmtId="0" fontId="22" fillId="0" borderId="23" xfId="60" applyFont="1" applyBorder="1" applyProtection="1">
      <alignment/>
      <protection locked="0"/>
    </xf>
    <xf numFmtId="0" fontId="22" fillId="0" borderId="22" xfId="60" applyFont="1" applyBorder="1" applyProtection="1">
      <alignment/>
      <protection locked="0"/>
    </xf>
    <xf numFmtId="0" fontId="10" fillId="3" borderId="48" xfId="44" applyFont="1" applyFill="1" applyBorder="1" applyAlignment="1">
      <alignment horizontal="center" vertical="center" wrapText="1"/>
      <protection/>
    </xf>
    <xf numFmtId="0" fontId="10" fillId="3" borderId="10" xfId="44" applyFont="1" applyFill="1" applyBorder="1" applyAlignment="1">
      <alignment horizontal="center" vertical="center" wrapText="1"/>
      <protection/>
    </xf>
    <xf numFmtId="0" fontId="0" fillId="4" borderId="5" xfId="44" applyFont="1" applyFill="1" applyBorder="1" applyAlignment="1">
      <alignment horizontal="left" vertical="center" wrapText="1" indent="1"/>
      <protection/>
    </xf>
    <xf numFmtId="0" fontId="0" fillId="4" borderId="2" xfId="44" applyFont="1" applyFill="1" applyBorder="1" applyAlignment="1">
      <alignment horizontal="left" vertical="center" wrapText="1" indent="1"/>
      <protection/>
    </xf>
    <xf numFmtId="0" fontId="0" fillId="0" borderId="0" xfId="0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3" borderId="55" xfId="44" applyFont="1" applyFill="1" applyBorder="1" applyAlignment="1">
      <alignment horizontal="center" vertical="center" wrapText="1"/>
      <protection/>
    </xf>
    <xf numFmtId="0" fontId="10" fillId="3" borderId="56" xfId="44" applyFont="1" applyFill="1" applyBorder="1" applyAlignment="1">
      <alignment horizontal="center" vertical="center" wrapText="1"/>
      <protection/>
    </xf>
    <xf numFmtId="0" fontId="10" fillId="3" borderId="57" xfId="44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Ênfase1 2" xfId="20"/>
    <cellStyle name="Excel Built-in Explanatory Text" xfId="21"/>
    <cellStyle name="Excel Built-in Normal" xfId="22"/>
    <cellStyle name="Excel_BuiltIn_Currency 1" xfId="23"/>
    <cellStyle name="Heading" xfId="24"/>
    <cellStyle name="Heading1" xfId="25"/>
    <cellStyle name="Hiperlink 2" xfId="26"/>
    <cellStyle name="Moeda 2" xfId="27"/>
    <cellStyle name="Moeda 3" xfId="28"/>
    <cellStyle name="Moeda 4" xfId="29"/>
    <cellStyle name="Moeda 4 2" xfId="30"/>
    <cellStyle name="Moeda 5" xfId="31"/>
    <cellStyle name="Moeda 6" xfId="32"/>
    <cellStyle name="Moeda 7" xfId="33"/>
    <cellStyle name="Normal 2" xfId="34"/>
    <cellStyle name="Normal 2 2" xfId="35"/>
    <cellStyle name="Normal 2 3" xfId="36"/>
    <cellStyle name="Normal 2 3 2 2" xfId="37"/>
    <cellStyle name="Normal 2 4" xfId="38"/>
    <cellStyle name="Normal 3" xfId="39"/>
    <cellStyle name="Normal 4" xfId="40"/>
    <cellStyle name="Normal 5" xfId="41"/>
    <cellStyle name="Normal 6" xfId="42"/>
    <cellStyle name="Normal 7" xfId="43"/>
    <cellStyle name="Normal 7 2" xfId="44"/>
    <cellStyle name="Normal 8" xfId="45"/>
    <cellStyle name="Normal 9" xfId="46"/>
    <cellStyle name="Porcentagem 2" xfId="47"/>
    <cellStyle name="Porcentagem 7" xfId="48"/>
    <cellStyle name="Result" xfId="49"/>
    <cellStyle name="Result2" xfId="50"/>
    <cellStyle name="Separador de milhares 2" xfId="51"/>
    <cellStyle name="Separador de milhares 3" xfId="52"/>
    <cellStyle name="Separador de milhares 4" xfId="53"/>
    <cellStyle name="Separador de milhares 5" xfId="54"/>
    <cellStyle name="Título 1 1" xfId="55"/>
    <cellStyle name="Vírgula 2 2" xfId="56"/>
    <cellStyle name="Normal 10" xfId="57"/>
    <cellStyle name="Vírgula 2" xfId="58"/>
    <cellStyle name="Porcentagem 3" xfId="59"/>
    <cellStyle name="Normal 11" xfId="60"/>
    <cellStyle name="Moeda 8" xfId="61"/>
    <cellStyle name="Vírgula 3" xfId="62"/>
    <cellStyle name="Porcentagem 4" xfId="63"/>
    <cellStyle name="Vírgula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tur\Downloads\Planilha_de_Custos__Apoio_Lote_1__Alterada.1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"/>
      <sheetName val="Bilingue"/>
      <sheetName val="TS"/>
      <sheetName val="Resumo"/>
    </sheetNames>
    <sheetDataSet>
      <sheetData sheetId="0">
        <row r="8">
          <cell r="E8">
            <v>4440</v>
          </cell>
        </row>
        <row r="86">
          <cell r="F86">
            <v>3657.799935886401</v>
          </cell>
        </row>
        <row r="141">
          <cell r="F141">
            <v>653.2007153934943</v>
          </cell>
        </row>
        <row r="183">
          <cell r="F183">
            <v>264.52645750000005</v>
          </cell>
        </row>
        <row r="195">
          <cell r="E195">
            <v>0</v>
          </cell>
        </row>
        <row r="201">
          <cell r="E201">
            <v>2285.4361220757037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6"/>
  <sheetViews>
    <sheetView showGridLines="0" tabSelected="1" view="pageBreakPreview" zoomScale="115" zoomScaleSheetLayoutView="115" workbookViewId="0" topLeftCell="A1">
      <selection activeCell="A1" sqref="A1:I1"/>
    </sheetView>
  </sheetViews>
  <sheetFormatPr defaultColWidth="14.421875" defaultRowHeight="15" customHeight="1"/>
  <cols>
    <col min="1" max="1" width="4.7109375" style="43" customWidth="1"/>
    <col min="2" max="2" width="27.140625" style="43" customWidth="1"/>
    <col min="3" max="3" width="18.00390625" style="43" bestFit="1" customWidth="1"/>
    <col min="4" max="4" width="13.28125" style="43" customWidth="1"/>
    <col min="5" max="5" width="10.00390625" style="43" customWidth="1"/>
    <col min="6" max="6" width="11.140625" style="43" customWidth="1"/>
    <col min="7" max="7" width="10.57421875" style="43" customWidth="1"/>
    <col min="8" max="8" width="10.7109375" style="43" customWidth="1"/>
    <col min="9" max="9" width="14.28125" style="43" customWidth="1"/>
    <col min="10" max="10" width="10.140625" style="43" hidden="1" customWidth="1"/>
    <col min="11" max="16384" width="14.421875" style="43" customWidth="1"/>
  </cols>
  <sheetData>
    <row r="1" spans="1:10" ht="62.25" customHeight="1">
      <c r="A1" s="250" t="s">
        <v>167</v>
      </c>
      <c r="B1" s="251"/>
      <c r="C1" s="251"/>
      <c r="D1" s="251"/>
      <c r="E1" s="251"/>
      <c r="F1" s="251"/>
      <c r="G1" s="251"/>
      <c r="H1" s="251"/>
      <c r="I1" s="251"/>
      <c r="J1" s="123"/>
    </row>
    <row r="2" spans="1:10" ht="15" customHeight="1">
      <c r="A2" s="252"/>
      <c r="B2" s="210"/>
      <c r="C2" s="210"/>
      <c r="D2" s="210"/>
      <c r="E2" s="210"/>
      <c r="F2" s="210"/>
      <c r="G2" s="210"/>
      <c r="H2" s="210"/>
      <c r="I2" s="210"/>
      <c r="J2" s="69"/>
    </row>
    <row r="3" spans="1:10" ht="15" customHeight="1">
      <c r="A3" s="252"/>
      <c r="B3" s="252"/>
      <c r="C3" s="252"/>
      <c r="D3" s="252"/>
      <c r="E3" s="252"/>
      <c r="F3" s="252"/>
      <c r="G3" s="252"/>
      <c r="H3" s="252"/>
      <c r="I3" s="252"/>
      <c r="J3" s="122"/>
    </row>
    <row r="4" spans="1:10" ht="15" customHeight="1">
      <c r="A4" s="260" t="s">
        <v>155</v>
      </c>
      <c r="B4" s="212"/>
      <c r="C4" s="212"/>
      <c r="D4" s="212"/>
      <c r="E4" s="212"/>
      <c r="F4" s="212"/>
      <c r="G4" s="212"/>
      <c r="H4" s="212"/>
      <c r="I4" s="212"/>
      <c r="J4" s="122"/>
    </row>
    <row r="5" spans="1:10" ht="15" customHeight="1">
      <c r="A5" s="252"/>
      <c r="B5" s="210"/>
      <c r="C5" s="210"/>
      <c r="D5" s="210"/>
      <c r="E5" s="210"/>
      <c r="F5" s="210"/>
      <c r="G5" s="210"/>
      <c r="H5" s="210"/>
      <c r="I5" s="210"/>
      <c r="J5" s="69"/>
    </row>
    <row r="6" spans="1:10" ht="15" customHeight="1">
      <c r="A6" s="115" t="s">
        <v>0</v>
      </c>
      <c r="B6" s="255" t="s">
        <v>165</v>
      </c>
      <c r="C6" s="171"/>
      <c r="D6" s="171"/>
      <c r="E6" s="171"/>
      <c r="F6" s="172"/>
      <c r="G6" s="256"/>
      <c r="H6" s="257"/>
      <c r="I6" s="185"/>
      <c r="J6" s="118"/>
    </row>
    <row r="7" spans="1:10" ht="15">
      <c r="A7" s="121" t="s">
        <v>1</v>
      </c>
      <c r="B7" s="120" t="s">
        <v>154</v>
      </c>
      <c r="C7" s="119"/>
      <c r="D7" s="119"/>
      <c r="E7" s="119"/>
      <c r="F7" s="119"/>
      <c r="G7" s="261"/>
      <c r="H7" s="262"/>
      <c r="I7" s="263"/>
      <c r="J7" s="118"/>
    </row>
    <row r="8" spans="1:10" ht="15" customHeight="1">
      <c r="A8" s="115" t="s">
        <v>2</v>
      </c>
      <c r="B8" s="255" t="s">
        <v>153</v>
      </c>
      <c r="C8" s="171"/>
      <c r="D8" s="171"/>
      <c r="E8" s="171"/>
      <c r="F8" s="171"/>
      <c r="G8" s="256"/>
      <c r="H8" s="257"/>
      <c r="I8" s="185"/>
      <c r="J8" s="69"/>
    </row>
    <row r="9" spans="1:10" ht="15" customHeight="1">
      <c r="A9" s="115" t="s">
        <v>7</v>
      </c>
      <c r="B9" s="117" t="s">
        <v>66</v>
      </c>
      <c r="C9" s="116"/>
      <c r="D9" s="116"/>
      <c r="E9" s="116"/>
      <c r="F9" s="116"/>
      <c r="G9" s="253"/>
      <c r="H9" s="171"/>
      <c r="I9" s="172"/>
      <c r="J9" s="69"/>
    </row>
    <row r="10" spans="1:10" ht="15" customHeight="1">
      <c r="A10" s="252"/>
      <c r="B10" s="210"/>
      <c r="C10" s="210"/>
      <c r="D10" s="210"/>
      <c r="E10" s="210"/>
      <c r="F10" s="210"/>
      <c r="G10" s="210"/>
      <c r="H10" s="210"/>
      <c r="I10" s="210"/>
      <c r="J10" s="69"/>
    </row>
    <row r="11" spans="1:10" ht="15" customHeight="1">
      <c r="A11" s="258" t="s">
        <v>152</v>
      </c>
      <c r="B11" s="210"/>
      <c r="C11" s="210"/>
      <c r="D11" s="210"/>
      <c r="E11" s="210"/>
      <c r="F11" s="210"/>
      <c r="G11" s="210"/>
      <c r="H11" s="210"/>
      <c r="I11" s="210"/>
      <c r="J11" s="69"/>
    </row>
    <row r="12" spans="1:10" ht="15" customHeight="1">
      <c r="A12" s="115">
        <v>1</v>
      </c>
      <c r="B12" s="255" t="s">
        <v>151</v>
      </c>
      <c r="C12" s="171"/>
      <c r="D12" s="171"/>
      <c r="E12" s="171"/>
      <c r="F12" s="171"/>
      <c r="G12" s="171"/>
      <c r="H12" s="253"/>
      <c r="I12" s="172"/>
      <c r="J12" s="69"/>
    </row>
    <row r="13" spans="1:10" ht="15" customHeight="1">
      <c r="A13" s="115">
        <v>2</v>
      </c>
      <c r="B13" s="255" t="s">
        <v>150</v>
      </c>
      <c r="C13" s="171"/>
      <c r="D13" s="171"/>
      <c r="E13" s="171"/>
      <c r="F13" s="171"/>
      <c r="G13" s="171"/>
      <c r="H13" s="259"/>
      <c r="I13" s="172"/>
      <c r="J13" s="69"/>
    </row>
    <row r="14" spans="1:10" ht="15" customHeight="1">
      <c r="A14" s="115">
        <v>3</v>
      </c>
      <c r="B14" s="255" t="s">
        <v>149</v>
      </c>
      <c r="C14" s="171"/>
      <c r="D14" s="171"/>
      <c r="E14" s="171"/>
      <c r="F14" s="171"/>
      <c r="G14" s="171"/>
      <c r="H14" s="253"/>
      <c r="I14" s="172"/>
      <c r="J14" s="69"/>
    </row>
    <row r="15" spans="1:10" ht="15" customHeight="1">
      <c r="A15" s="258" t="s">
        <v>148</v>
      </c>
      <c r="B15" s="210"/>
      <c r="C15" s="210"/>
      <c r="D15" s="210"/>
      <c r="E15" s="210"/>
      <c r="F15" s="210"/>
      <c r="G15" s="210"/>
      <c r="H15" s="210"/>
      <c r="I15" s="210"/>
      <c r="J15" s="114"/>
    </row>
    <row r="16" spans="1:10" ht="15" customHeight="1">
      <c r="A16" s="252"/>
      <c r="B16" s="210"/>
      <c r="C16" s="210"/>
      <c r="D16" s="210"/>
      <c r="E16" s="210"/>
      <c r="F16" s="210"/>
      <c r="G16" s="210"/>
      <c r="H16" s="210"/>
      <c r="I16" s="210"/>
      <c r="J16" s="69"/>
    </row>
    <row r="17" spans="1:10" ht="15" customHeight="1">
      <c r="A17" s="260" t="s">
        <v>67</v>
      </c>
      <c r="B17" s="212"/>
      <c r="C17" s="212"/>
      <c r="D17" s="212"/>
      <c r="E17" s="212"/>
      <c r="F17" s="212"/>
      <c r="G17" s="212"/>
      <c r="H17" s="212"/>
      <c r="I17" s="212"/>
      <c r="J17" s="68"/>
    </row>
    <row r="18" spans="1:10" ht="15" customHeight="1">
      <c r="A18" s="170" t="s">
        <v>147</v>
      </c>
      <c r="B18" s="171"/>
      <c r="C18" s="171"/>
      <c r="D18" s="171"/>
      <c r="E18" s="171"/>
      <c r="F18" s="171"/>
      <c r="G18" s="171"/>
      <c r="H18" s="171"/>
      <c r="I18" s="172"/>
      <c r="J18" s="68"/>
    </row>
    <row r="19" spans="1:10" ht="15">
      <c r="A19" s="74">
        <v>1</v>
      </c>
      <c r="B19" s="182" t="s">
        <v>146</v>
      </c>
      <c r="C19" s="171"/>
      <c r="D19" s="171"/>
      <c r="E19" s="171"/>
      <c r="F19" s="171"/>
      <c r="G19" s="172"/>
      <c r="H19" s="244"/>
      <c r="I19" s="172"/>
      <c r="J19" s="68"/>
    </row>
    <row r="20" spans="1:10" ht="15" customHeight="1">
      <c r="A20" s="74">
        <v>2</v>
      </c>
      <c r="B20" s="182" t="s">
        <v>145</v>
      </c>
      <c r="C20" s="171"/>
      <c r="D20" s="171"/>
      <c r="E20" s="171"/>
      <c r="F20" s="171"/>
      <c r="G20" s="172"/>
      <c r="H20" s="254"/>
      <c r="I20" s="185"/>
      <c r="J20" s="68"/>
    </row>
    <row r="21" spans="1:10" ht="15" customHeight="1">
      <c r="A21" s="74">
        <v>3</v>
      </c>
      <c r="B21" s="182" t="s">
        <v>3</v>
      </c>
      <c r="C21" s="171"/>
      <c r="D21" s="171"/>
      <c r="E21" s="171"/>
      <c r="F21" s="171"/>
      <c r="G21" s="172"/>
      <c r="H21" s="248"/>
      <c r="I21" s="249"/>
      <c r="J21" s="113"/>
    </row>
    <row r="22" spans="1:10" ht="15" customHeight="1">
      <c r="A22" s="74">
        <v>4</v>
      </c>
      <c r="B22" s="182" t="s">
        <v>144</v>
      </c>
      <c r="C22" s="171"/>
      <c r="D22" s="171"/>
      <c r="E22" s="171"/>
      <c r="F22" s="171"/>
      <c r="G22" s="172"/>
      <c r="H22" s="170"/>
      <c r="I22" s="245"/>
      <c r="J22" s="112"/>
    </row>
    <row r="23" spans="1:10" ht="15" customHeight="1">
      <c r="A23" s="74">
        <v>5</v>
      </c>
      <c r="B23" s="182" t="s">
        <v>143</v>
      </c>
      <c r="C23" s="171"/>
      <c r="D23" s="171"/>
      <c r="E23" s="171"/>
      <c r="F23" s="171"/>
      <c r="G23" s="172"/>
      <c r="H23" s="246"/>
      <c r="I23" s="185"/>
      <c r="J23" s="112"/>
    </row>
    <row r="24" spans="1:10" ht="15" customHeight="1">
      <c r="A24" s="238"/>
      <c r="B24" s="207"/>
      <c r="C24" s="207"/>
      <c r="D24" s="207"/>
      <c r="E24" s="207"/>
      <c r="F24" s="207"/>
      <c r="G24" s="207"/>
      <c r="H24" s="207"/>
      <c r="I24" s="207"/>
      <c r="J24" s="69"/>
    </row>
    <row r="25" spans="1:10" ht="15.75" customHeight="1">
      <c r="A25" s="247" t="s">
        <v>142</v>
      </c>
      <c r="B25" s="176"/>
      <c r="C25" s="176"/>
      <c r="D25" s="176"/>
      <c r="E25" s="176"/>
      <c r="F25" s="176"/>
      <c r="G25" s="176"/>
      <c r="H25" s="176"/>
      <c r="I25" s="177"/>
      <c r="J25" s="111"/>
    </row>
    <row r="26" spans="1:10" ht="15">
      <c r="A26" s="75">
        <v>1</v>
      </c>
      <c r="B26" s="209" t="s">
        <v>4</v>
      </c>
      <c r="C26" s="171"/>
      <c r="D26" s="171"/>
      <c r="E26" s="171"/>
      <c r="F26" s="171"/>
      <c r="G26" s="172"/>
      <c r="H26" s="242" t="s">
        <v>5</v>
      </c>
      <c r="I26" s="172"/>
      <c r="J26" s="110"/>
    </row>
    <row r="27" spans="1:10" ht="15" customHeight="1">
      <c r="A27" s="74" t="s">
        <v>6</v>
      </c>
      <c r="B27" s="182" t="s">
        <v>141</v>
      </c>
      <c r="C27" s="171"/>
      <c r="D27" s="171"/>
      <c r="E27" s="171"/>
      <c r="F27" s="171"/>
      <c r="G27" s="172"/>
      <c r="H27" s="180">
        <f>H21</f>
        <v>0</v>
      </c>
      <c r="I27" s="172"/>
      <c r="J27" s="109" t="e">
        <f>((H27/(H21/220)))</f>
        <v>#DIV/0!</v>
      </c>
    </row>
    <row r="28" spans="1:10" ht="12.75" customHeight="1">
      <c r="A28" s="49" t="s">
        <v>0</v>
      </c>
      <c r="B28" s="100" t="s">
        <v>140</v>
      </c>
      <c r="C28" s="99"/>
      <c r="D28" s="105"/>
      <c r="E28" s="243"/>
      <c r="F28" s="171"/>
      <c r="G28" s="172"/>
      <c r="H28" s="180"/>
      <c r="I28" s="172"/>
      <c r="J28" s="66"/>
    </row>
    <row r="29" spans="1:10" ht="15" customHeight="1">
      <c r="A29" s="49" t="s">
        <v>1</v>
      </c>
      <c r="B29" s="107" t="s">
        <v>68</v>
      </c>
      <c r="C29" s="106"/>
      <c r="D29" s="105"/>
      <c r="E29" s="240"/>
      <c r="F29" s="171"/>
      <c r="G29" s="172"/>
      <c r="H29" s="241"/>
      <c r="I29" s="172"/>
      <c r="J29" s="66"/>
    </row>
    <row r="30" spans="1:10" ht="15" customHeight="1">
      <c r="A30" s="74" t="s">
        <v>2</v>
      </c>
      <c r="B30" s="107" t="s">
        <v>139</v>
      </c>
      <c r="C30" s="106"/>
      <c r="D30" s="105"/>
      <c r="E30" s="240"/>
      <c r="F30" s="171"/>
      <c r="G30" s="172"/>
      <c r="H30" s="239"/>
      <c r="I30" s="237"/>
      <c r="J30" s="102"/>
    </row>
    <row r="31" spans="1:10" ht="15" customHeight="1" hidden="1">
      <c r="A31" s="74" t="s">
        <v>2</v>
      </c>
      <c r="B31" s="107" t="s">
        <v>139</v>
      </c>
      <c r="C31" s="106"/>
      <c r="D31" s="105" t="s">
        <v>137</v>
      </c>
      <c r="E31" s="240"/>
      <c r="F31" s="171"/>
      <c r="G31" s="172"/>
      <c r="H31" s="108"/>
      <c r="I31" s="108"/>
      <c r="J31" s="102"/>
    </row>
    <row r="32" spans="1:10" ht="15" customHeight="1" hidden="1">
      <c r="A32" s="74" t="s">
        <v>2</v>
      </c>
      <c r="B32" s="107" t="s">
        <v>139</v>
      </c>
      <c r="C32" s="106"/>
      <c r="D32" s="105" t="s">
        <v>137</v>
      </c>
      <c r="E32" s="240"/>
      <c r="F32" s="171"/>
      <c r="G32" s="172"/>
      <c r="H32" s="108"/>
      <c r="I32" s="108"/>
      <c r="J32" s="102"/>
    </row>
    <row r="33" spans="1:10" ht="15" customHeight="1">
      <c r="A33" s="74" t="s">
        <v>7</v>
      </c>
      <c r="B33" s="107" t="s">
        <v>138</v>
      </c>
      <c r="C33" s="106"/>
      <c r="D33" s="105"/>
      <c r="E33" s="240"/>
      <c r="F33" s="171"/>
      <c r="G33" s="172"/>
      <c r="H33" s="104"/>
      <c r="I33" s="103"/>
      <c r="J33" s="102"/>
    </row>
    <row r="34" spans="1:10" ht="15" customHeight="1">
      <c r="A34" s="170" t="s">
        <v>136</v>
      </c>
      <c r="B34" s="171"/>
      <c r="C34" s="171"/>
      <c r="D34" s="171"/>
      <c r="E34" s="171"/>
      <c r="F34" s="171"/>
      <c r="G34" s="172"/>
      <c r="H34" s="181">
        <f>SUM(H27:I33)</f>
        <v>0</v>
      </c>
      <c r="I34" s="172"/>
      <c r="J34" s="70"/>
    </row>
    <row r="35" spans="1:10" ht="15" customHeight="1">
      <c r="A35" s="238"/>
      <c r="B35" s="207"/>
      <c r="C35" s="207"/>
      <c r="D35" s="207"/>
      <c r="E35" s="207"/>
      <c r="F35" s="207"/>
      <c r="G35" s="207"/>
      <c r="H35" s="207"/>
      <c r="I35" s="207"/>
      <c r="J35" s="69"/>
    </row>
    <row r="36" spans="1:10" ht="15" customHeight="1">
      <c r="A36" s="183" t="s">
        <v>135</v>
      </c>
      <c r="B36" s="176"/>
      <c r="C36" s="176"/>
      <c r="D36" s="176"/>
      <c r="E36" s="176"/>
      <c r="F36" s="176"/>
      <c r="G36" s="176"/>
      <c r="H36" s="176"/>
      <c r="I36" s="177"/>
      <c r="J36" s="69"/>
    </row>
    <row r="37" spans="1:10" ht="15" customHeight="1">
      <c r="A37" s="170"/>
      <c r="B37" s="171"/>
      <c r="C37" s="171"/>
      <c r="D37" s="171"/>
      <c r="E37" s="171"/>
      <c r="F37" s="171"/>
      <c r="G37" s="171"/>
      <c r="H37" s="171"/>
      <c r="I37" s="101"/>
      <c r="J37" s="69"/>
    </row>
    <row r="38" spans="1:10" ht="15" customHeight="1">
      <c r="A38" s="218" t="s">
        <v>134</v>
      </c>
      <c r="B38" s="176"/>
      <c r="C38" s="176"/>
      <c r="D38" s="176"/>
      <c r="E38" s="176"/>
      <c r="F38" s="176"/>
      <c r="G38" s="176"/>
      <c r="H38" s="176"/>
      <c r="I38" s="177"/>
      <c r="J38" s="69"/>
    </row>
    <row r="39" spans="1:10" ht="15" customHeight="1">
      <c r="A39" s="75" t="s">
        <v>21</v>
      </c>
      <c r="B39" s="209" t="s">
        <v>71</v>
      </c>
      <c r="C39" s="171"/>
      <c r="D39" s="171"/>
      <c r="E39" s="171"/>
      <c r="F39" s="171"/>
      <c r="G39" s="172"/>
      <c r="H39" s="75" t="s">
        <v>101</v>
      </c>
      <c r="I39" s="75" t="s">
        <v>5</v>
      </c>
      <c r="J39" s="69"/>
    </row>
    <row r="40" spans="1:12" ht="15" customHeight="1">
      <c r="A40" s="74" t="s">
        <v>6</v>
      </c>
      <c r="B40" s="182" t="s">
        <v>133</v>
      </c>
      <c r="C40" s="171"/>
      <c r="D40" s="171"/>
      <c r="E40" s="171"/>
      <c r="F40" s="171"/>
      <c r="G40" s="172"/>
      <c r="H40" s="128">
        <v>0.0833</v>
      </c>
      <c r="I40" s="72">
        <f>H40*H$34</f>
        <v>0</v>
      </c>
      <c r="J40" s="69"/>
      <c r="L40" s="44"/>
    </row>
    <row r="41" spans="1:12" ht="15" customHeight="1">
      <c r="A41" s="74" t="s">
        <v>0</v>
      </c>
      <c r="B41" s="182" t="s">
        <v>132</v>
      </c>
      <c r="C41" s="171"/>
      <c r="D41" s="171"/>
      <c r="E41" s="171"/>
      <c r="F41" s="171"/>
      <c r="G41" s="172"/>
      <c r="H41" s="128">
        <v>0.121</v>
      </c>
      <c r="I41" s="72">
        <f>H41*H$34</f>
        <v>0</v>
      </c>
      <c r="J41" s="69"/>
      <c r="L41" s="44"/>
    </row>
    <row r="42" spans="1:12" ht="15" customHeight="1">
      <c r="A42" s="170" t="s">
        <v>131</v>
      </c>
      <c r="B42" s="171"/>
      <c r="C42" s="171"/>
      <c r="D42" s="171"/>
      <c r="E42" s="171"/>
      <c r="F42" s="171"/>
      <c r="G42" s="172"/>
      <c r="H42" s="129"/>
      <c r="I42" s="71">
        <f>SUM(I40:I41)</f>
        <v>0</v>
      </c>
      <c r="J42" s="69"/>
      <c r="L42" s="44"/>
    </row>
    <row r="43" spans="1:10" ht="15" customHeight="1">
      <c r="A43" s="208"/>
      <c r="B43" s="171"/>
      <c r="C43" s="171"/>
      <c r="D43" s="171"/>
      <c r="E43" s="171"/>
      <c r="F43" s="171"/>
      <c r="G43" s="171"/>
      <c r="H43" s="171"/>
      <c r="I43" s="171"/>
      <c r="J43" s="69"/>
    </row>
    <row r="44" spans="1:10" ht="15" customHeight="1">
      <c r="A44" s="218" t="s">
        <v>130</v>
      </c>
      <c r="B44" s="176"/>
      <c r="C44" s="176"/>
      <c r="D44" s="176"/>
      <c r="E44" s="176"/>
      <c r="F44" s="176"/>
      <c r="G44" s="176"/>
      <c r="H44" s="176"/>
      <c r="I44" s="177"/>
      <c r="J44" s="69"/>
    </row>
    <row r="45" spans="1:10" ht="15" customHeight="1">
      <c r="A45" s="75" t="s">
        <v>22</v>
      </c>
      <c r="B45" s="209" t="s">
        <v>112</v>
      </c>
      <c r="C45" s="171"/>
      <c r="D45" s="171"/>
      <c r="E45" s="171"/>
      <c r="F45" s="171"/>
      <c r="G45" s="172"/>
      <c r="H45" s="75" t="s">
        <v>101</v>
      </c>
      <c r="I45" s="75" t="s">
        <v>5</v>
      </c>
      <c r="J45" s="69"/>
    </row>
    <row r="46" spans="1:12" ht="15" customHeight="1">
      <c r="A46" s="74" t="s">
        <v>6</v>
      </c>
      <c r="B46" s="182" t="s">
        <v>15</v>
      </c>
      <c r="C46" s="171"/>
      <c r="D46" s="171"/>
      <c r="E46" s="171"/>
      <c r="F46" s="171"/>
      <c r="G46" s="172"/>
      <c r="H46" s="78">
        <v>0.2</v>
      </c>
      <c r="I46" s="77">
        <f>H46*(I$42+H$34)</f>
        <v>0</v>
      </c>
      <c r="J46" s="69"/>
      <c r="L46" s="44"/>
    </row>
    <row r="47" spans="1:12" ht="15" customHeight="1">
      <c r="A47" s="74" t="s">
        <v>0</v>
      </c>
      <c r="B47" s="182" t="s">
        <v>26</v>
      </c>
      <c r="C47" s="171"/>
      <c r="D47" s="171"/>
      <c r="E47" s="171"/>
      <c r="F47" s="171"/>
      <c r="G47" s="172"/>
      <c r="H47" s="78">
        <v>0.025</v>
      </c>
      <c r="I47" s="77">
        <f aca="true" t="shared" si="0" ref="I47:I53">H47*(I$42+H$34)</f>
        <v>0</v>
      </c>
      <c r="J47" s="69"/>
      <c r="L47" s="44"/>
    </row>
    <row r="48" spans="1:12" ht="15" customHeight="1">
      <c r="A48" s="74" t="s">
        <v>1</v>
      </c>
      <c r="B48" s="100" t="s">
        <v>129</v>
      </c>
      <c r="C48" s="99"/>
      <c r="D48" s="49" t="s">
        <v>128</v>
      </c>
      <c r="E48" s="134"/>
      <c r="F48" s="135" t="s">
        <v>127</v>
      </c>
      <c r="G48" s="136"/>
      <c r="H48" s="141"/>
      <c r="I48" s="77">
        <f t="shared" si="0"/>
        <v>0</v>
      </c>
      <c r="J48" s="69"/>
      <c r="L48" s="44"/>
    </row>
    <row r="49" spans="1:12" ht="15" customHeight="1">
      <c r="A49" s="74" t="s">
        <v>2</v>
      </c>
      <c r="B49" s="182" t="s">
        <v>27</v>
      </c>
      <c r="C49" s="171"/>
      <c r="D49" s="171"/>
      <c r="E49" s="171"/>
      <c r="F49" s="171"/>
      <c r="G49" s="172"/>
      <c r="H49" s="78">
        <v>0.015</v>
      </c>
      <c r="I49" s="77">
        <f t="shared" si="0"/>
        <v>0</v>
      </c>
      <c r="J49" s="69"/>
      <c r="L49" s="44"/>
    </row>
    <row r="50" spans="1:12" ht="15" customHeight="1">
      <c r="A50" s="74" t="s">
        <v>7</v>
      </c>
      <c r="B50" s="182" t="s">
        <v>70</v>
      </c>
      <c r="C50" s="171"/>
      <c r="D50" s="171"/>
      <c r="E50" s="171"/>
      <c r="F50" s="171"/>
      <c r="G50" s="172"/>
      <c r="H50" s="98">
        <v>0.01</v>
      </c>
      <c r="I50" s="77">
        <f t="shared" si="0"/>
        <v>0</v>
      </c>
      <c r="J50" s="69"/>
      <c r="L50" s="44"/>
    </row>
    <row r="51" spans="1:12" ht="15" customHeight="1">
      <c r="A51" s="74" t="s">
        <v>8</v>
      </c>
      <c r="B51" s="182" t="s">
        <v>17</v>
      </c>
      <c r="C51" s="171"/>
      <c r="D51" s="171"/>
      <c r="E51" s="171"/>
      <c r="F51" s="171"/>
      <c r="G51" s="172"/>
      <c r="H51" s="78">
        <v>0.006</v>
      </c>
      <c r="I51" s="77">
        <f t="shared" si="0"/>
        <v>0</v>
      </c>
      <c r="J51" s="69"/>
      <c r="L51" s="44"/>
    </row>
    <row r="52" spans="1:12" ht="15" customHeight="1">
      <c r="A52" s="74" t="s">
        <v>9</v>
      </c>
      <c r="B52" s="182" t="s">
        <v>16</v>
      </c>
      <c r="C52" s="171"/>
      <c r="D52" s="171"/>
      <c r="E52" s="171"/>
      <c r="F52" s="171"/>
      <c r="G52" s="172"/>
      <c r="H52" s="78">
        <v>0.002</v>
      </c>
      <c r="I52" s="77">
        <f t="shared" si="0"/>
        <v>0</v>
      </c>
      <c r="J52" s="69"/>
      <c r="L52" s="44"/>
    </row>
    <row r="53" spans="1:12" ht="15" customHeight="1">
      <c r="A53" s="74" t="s">
        <v>10</v>
      </c>
      <c r="B53" s="182" t="s">
        <v>28</v>
      </c>
      <c r="C53" s="171"/>
      <c r="D53" s="171"/>
      <c r="E53" s="171"/>
      <c r="F53" s="171"/>
      <c r="G53" s="172"/>
      <c r="H53" s="98">
        <v>0.08</v>
      </c>
      <c r="I53" s="77">
        <f t="shared" si="0"/>
        <v>0</v>
      </c>
      <c r="J53" s="69"/>
      <c r="L53" s="44"/>
    </row>
    <row r="54" spans="1:12" ht="15" customHeight="1">
      <c r="A54" s="170" t="s">
        <v>126</v>
      </c>
      <c r="B54" s="171"/>
      <c r="C54" s="171"/>
      <c r="D54" s="171"/>
      <c r="E54" s="171"/>
      <c r="F54" s="171"/>
      <c r="G54" s="172"/>
      <c r="H54" s="76"/>
      <c r="I54" s="97">
        <f>SUM(I46:I53)</f>
        <v>0</v>
      </c>
      <c r="J54" s="69"/>
      <c r="L54" s="44"/>
    </row>
    <row r="55" spans="1:10" ht="15" customHeight="1">
      <c r="A55" s="208"/>
      <c r="B55" s="171"/>
      <c r="C55" s="171"/>
      <c r="D55" s="171"/>
      <c r="E55" s="171"/>
      <c r="F55" s="171"/>
      <c r="G55" s="171"/>
      <c r="H55" s="171"/>
      <c r="I55" s="171"/>
      <c r="J55" s="69"/>
    </row>
    <row r="56" spans="1:10" ht="15" customHeight="1">
      <c r="A56" s="183" t="s">
        <v>125</v>
      </c>
      <c r="B56" s="176"/>
      <c r="C56" s="176"/>
      <c r="D56" s="176"/>
      <c r="E56" s="176"/>
      <c r="F56" s="176"/>
      <c r="G56" s="176"/>
      <c r="H56" s="176"/>
      <c r="I56" s="177"/>
      <c r="J56" s="69"/>
    </row>
    <row r="57" spans="1:10" ht="15" customHeight="1">
      <c r="A57" s="75" t="s">
        <v>23</v>
      </c>
      <c r="B57" s="209" t="s">
        <v>11</v>
      </c>
      <c r="C57" s="171"/>
      <c r="D57" s="171"/>
      <c r="E57" s="171"/>
      <c r="F57" s="171"/>
      <c r="G57" s="172"/>
      <c r="H57" s="170" t="s">
        <v>5</v>
      </c>
      <c r="I57" s="172"/>
      <c r="J57" s="67"/>
    </row>
    <row r="58" spans="1:10" ht="15" customHeight="1">
      <c r="A58" s="232" t="s">
        <v>6</v>
      </c>
      <c r="B58" s="234" t="s">
        <v>124</v>
      </c>
      <c r="C58" s="49" t="s">
        <v>123</v>
      </c>
      <c r="D58" s="49" t="s">
        <v>120</v>
      </c>
      <c r="E58" s="49" t="s">
        <v>122</v>
      </c>
      <c r="F58" s="49" t="s">
        <v>119</v>
      </c>
      <c r="G58" s="49" t="s">
        <v>118</v>
      </c>
      <c r="H58" s="235">
        <f>D59*E59*F59-G59</f>
        <v>0</v>
      </c>
      <c r="I58" s="225"/>
      <c r="J58" s="66"/>
    </row>
    <row r="59" spans="1:10" ht="12.75" customHeight="1">
      <c r="A59" s="233"/>
      <c r="B59" s="233"/>
      <c r="C59" s="49" t="s">
        <v>117</v>
      </c>
      <c r="D59" s="89"/>
      <c r="E59" s="140">
        <v>4</v>
      </c>
      <c r="F59" s="96"/>
      <c r="G59" s="92">
        <f>H27*6%</f>
        <v>0</v>
      </c>
      <c r="H59" s="236"/>
      <c r="I59" s="237"/>
      <c r="J59" s="66"/>
    </row>
    <row r="60" spans="1:10" ht="12.75" customHeight="1" hidden="1">
      <c r="A60" s="95"/>
      <c r="B60" s="94"/>
      <c r="C60" s="93"/>
      <c r="D60" s="92"/>
      <c r="E60" s="49"/>
      <c r="F60" s="49"/>
      <c r="G60" s="92"/>
      <c r="H60" s="91"/>
      <c r="I60" s="90"/>
      <c r="J60" s="66"/>
    </row>
    <row r="61" spans="1:10" ht="12.75" customHeight="1" hidden="1">
      <c r="A61" s="95"/>
      <c r="B61" s="94"/>
      <c r="C61" s="93"/>
      <c r="D61" s="92"/>
      <c r="E61" s="49"/>
      <c r="F61" s="49"/>
      <c r="G61" s="92"/>
      <c r="H61" s="91"/>
      <c r="I61" s="90"/>
      <c r="J61" s="66"/>
    </row>
    <row r="62" spans="1:10" ht="12.75" customHeight="1" hidden="1">
      <c r="A62" s="95"/>
      <c r="B62" s="94"/>
      <c r="C62" s="93"/>
      <c r="D62" s="92"/>
      <c r="E62" s="49"/>
      <c r="F62" s="49"/>
      <c r="G62" s="92"/>
      <c r="H62" s="91"/>
      <c r="I62" s="90"/>
      <c r="J62" s="66"/>
    </row>
    <row r="63" spans="1:10" ht="12.75" customHeight="1">
      <c r="A63" s="232" t="s">
        <v>0</v>
      </c>
      <c r="B63" s="224" t="s">
        <v>121</v>
      </c>
      <c r="C63" s="225"/>
      <c r="D63" s="49" t="s">
        <v>117</v>
      </c>
      <c r="E63" s="49" t="s">
        <v>120</v>
      </c>
      <c r="F63" s="49" t="s">
        <v>119</v>
      </c>
      <c r="G63" s="49" t="s">
        <v>118</v>
      </c>
      <c r="H63" s="235">
        <f>((E64+G64)*F64)-G64</f>
        <v>0</v>
      </c>
      <c r="I63" s="225"/>
      <c r="J63" s="66"/>
    </row>
    <row r="64" spans="1:11" ht="15" customHeight="1">
      <c r="A64" s="233"/>
      <c r="B64" s="236"/>
      <c r="C64" s="237"/>
      <c r="D64" s="49" t="s">
        <v>117</v>
      </c>
      <c r="E64" s="89"/>
      <c r="F64" s="88"/>
      <c r="G64" s="87">
        <v>0</v>
      </c>
      <c r="H64" s="236"/>
      <c r="I64" s="237"/>
      <c r="J64" s="66"/>
      <c r="K64" s="61"/>
    </row>
    <row r="65" spans="1:10" ht="16.15" customHeight="1">
      <c r="A65" s="86" t="s">
        <v>2</v>
      </c>
      <c r="B65" s="127" t="s">
        <v>116</v>
      </c>
      <c r="C65" s="84"/>
      <c r="D65" s="83"/>
      <c r="E65" s="83"/>
      <c r="F65" s="83"/>
      <c r="G65" s="82"/>
      <c r="H65" s="227"/>
      <c r="I65" s="185"/>
      <c r="J65" s="66"/>
    </row>
    <row r="66" spans="1:10" ht="16.15" customHeight="1">
      <c r="A66" s="86" t="s">
        <v>7</v>
      </c>
      <c r="B66" s="85" t="s">
        <v>166</v>
      </c>
      <c r="C66" s="84"/>
      <c r="D66" s="83"/>
      <c r="E66" s="83"/>
      <c r="F66" s="83"/>
      <c r="G66" s="82"/>
      <c r="H66" s="227"/>
      <c r="I66" s="185"/>
      <c r="J66" s="66"/>
    </row>
    <row r="67" spans="1:10" ht="16.15" customHeight="1">
      <c r="A67" s="74" t="s">
        <v>8</v>
      </c>
      <c r="B67" s="228" t="s">
        <v>12</v>
      </c>
      <c r="C67" s="229"/>
      <c r="D67" s="229"/>
      <c r="E67" s="229"/>
      <c r="F67" s="229"/>
      <c r="G67" s="230"/>
      <c r="H67" s="227">
        <v>0</v>
      </c>
      <c r="I67" s="185"/>
      <c r="J67" s="66"/>
    </row>
    <row r="68" spans="1:10" ht="15" customHeight="1">
      <c r="A68" s="170" t="s">
        <v>115</v>
      </c>
      <c r="B68" s="171"/>
      <c r="C68" s="171"/>
      <c r="D68" s="171"/>
      <c r="E68" s="171"/>
      <c r="F68" s="171"/>
      <c r="G68" s="172"/>
      <c r="H68" s="181">
        <f>SUM(H58:I67)</f>
        <v>0</v>
      </c>
      <c r="I68" s="172"/>
      <c r="J68" s="70"/>
    </row>
    <row r="69" spans="1:10" ht="15" customHeight="1">
      <c r="A69" s="187"/>
      <c r="B69" s="210"/>
      <c r="C69" s="210"/>
      <c r="D69" s="210"/>
      <c r="E69" s="210"/>
      <c r="F69" s="210"/>
      <c r="G69" s="210"/>
      <c r="H69" s="210"/>
      <c r="I69" s="210"/>
      <c r="J69" s="70"/>
    </row>
    <row r="70" spans="1:10" ht="15" customHeight="1">
      <c r="A70" s="211" t="s">
        <v>114</v>
      </c>
      <c r="B70" s="212"/>
      <c r="C70" s="212"/>
      <c r="D70" s="212"/>
      <c r="E70" s="212"/>
      <c r="F70" s="212"/>
      <c r="G70" s="212"/>
      <c r="H70" s="212"/>
      <c r="I70" s="212"/>
      <c r="J70" s="70"/>
    </row>
    <row r="71" spans="1:10" ht="15" customHeight="1">
      <c r="A71" s="173"/>
      <c r="B71" s="174"/>
      <c r="C71" s="174"/>
      <c r="D71" s="174"/>
      <c r="E71" s="174"/>
      <c r="F71" s="174"/>
      <c r="G71" s="174"/>
      <c r="H71" s="174"/>
      <c r="I71" s="174"/>
      <c r="J71" s="70"/>
    </row>
    <row r="72" spans="1:10" ht="15" customHeight="1">
      <c r="A72" s="81">
        <v>2</v>
      </c>
      <c r="B72" s="231" t="s">
        <v>98</v>
      </c>
      <c r="C72" s="171"/>
      <c r="D72" s="171"/>
      <c r="E72" s="171"/>
      <c r="F72" s="171"/>
      <c r="G72" s="172"/>
      <c r="H72" s="194" t="s">
        <v>5</v>
      </c>
      <c r="I72" s="172"/>
      <c r="J72" s="70"/>
    </row>
    <row r="73" spans="1:10" ht="15" customHeight="1">
      <c r="A73" s="49" t="s">
        <v>21</v>
      </c>
      <c r="B73" s="179" t="s">
        <v>113</v>
      </c>
      <c r="C73" s="171"/>
      <c r="D73" s="171"/>
      <c r="E73" s="171"/>
      <c r="F73" s="171"/>
      <c r="G73" s="172"/>
      <c r="H73" s="180">
        <f>I42</f>
        <v>0</v>
      </c>
      <c r="I73" s="172"/>
      <c r="J73" s="70"/>
    </row>
    <row r="74" spans="1:10" ht="15" customHeight="1">
      <c r="A74" s="49" t="s">
        <v>22</v>
      </c>
      <c r="B74" s="179" t="s">
        <v>112</v>
      </c>
      <c r="C74" s="171"/>
      <c r="D74" s="171"/>
      <c r="E74" s="171"/>
      <c r="F74" s="171"/>
      <c r="G74" s="172"/>
      <c r="H74" s="180">
        <f>I54</f>
        <v>0</v>
      </c>
      <c r="I74" s="172"/>
      <c r="J74" s="70"/>
    </row>
    <row r="75" spans="1:10" ht="15" customHeight="1">
      <c r="A75" s="49" t="s">
        <v>23</v>
      </c>
      <c r="B75" s="179" t="s">
        <v>11</v>
      </c>
      <c r="C75" s="171"/>
      <c r="D75" s="171"/>
      <c r="E75" s="171"/>
      <c r="F75" s="171"/>
      <c r="G75" s="172"/>
      <c r="H75" s="180">
        <f>H68</f>
        <v>0</v>
      </c>
      <c r="I75" s="172"/>
      <c r="J75" s="70"/>
    </row>
    <row r="76" spans="1:12" ht="15" customHeight="1">
      <c r="A76" s="170" t="s">
        <v>111</v>
      </c>
      <c r="B76" s="171"/>
      <c r="C76" s="171"/>
      <c r="D76" s="171"/>
      <c r="E76" s="171"/>
      <c r="F76" s="171"/>
      <c r="G76" s="172"/>
      <c r="H76" s="181">
        <f>SUM(H73:I75)</f>
        <v>0</v>
      </c>
      <c r="I76" s="172"/>
      <c r="J76" s="70"/>
      <c r="L76" s="44"/>
    </row>
    <row r="77" spans="1:10" ht="15" customHeight="1">
      <c r="A77" s="187"/>
      <c r="B77" s="188"/>
      <c r="C77" s="188"/>
      <c r="D77" s="188"/>
      <c r="E77" s="188"/>
      <c r="F77" s="188"/>
      <c r="G77" s="188"/>
      <c r="H77" s="188"/>
      <c r="I77" s="188"/>
      <c r="J77" s="70"/>
    </row>
    <row r="78" spans="1:10" ht="15" customHeight="1">
      <c r="A78" s="183" t="s">
        <v>110</v>
      </c>
      <c r="B78" s="176"/>
      <c r="C78" s="176"/>
      <c r="D78" s="176"/>
      <c r="E78" s="176"/>
      <c r="F78" s="176"/>
      <c r="G78" s="176"/>
      <c r="H78" s="176"/>
      <c r="I78" s="177"/>
      <c r="J78" s="70"/>
    </row>
    <row r="79" spans="1:12" ht="15" customHeight="1">
      <c r="A79" s="75">
        <v>3</v>
      </c>
      <c r="B79" s="209" t="s">
        <v>24</v>
      </c>
      <c r="C79" s="171"/>
      <c r="D79" s="171"/>
      <c r="E79" s="171"/>
      <c r="F79" s="171"/>
      <c r="G79" s="172"/>
      <c r="H79" s="75" t="s">
        <v>101</v>
      </c>
      <c r="I79" s="80" t="s">
        <v>5</v>
      </c>
      <c r="J79" s="70"/>
      <c r="L79" s="57"/>
    </row>
    <row r="80" spans="1:12" ht="15" customHeight="1">
      <c r="A80" s="74" t="s">
        <v>6</v>
      </c>
      <c r="B80" s="182" t="s">
        <v>29</v>
      </c>
      <c r="C80" s="171"/>
      <c r="D80" s="171"/>
      <c r="E80" s="171"/>
      <c r="F80" s="171"/>
      <c r="G80" s="172"/>
      <c r="H80" s="142"/>
      <c r="I80" s="77">
        <f>H80*H$34</f>
        <v>0</v>
      </c>
      <c r="J80" s="70"/>
      <c r="L80" s="57"/>
    </row>
    <row r="81" spans="1:12" ht="15" customHeight="1">
      <c r="A81" s="74" t="s">
        <v>0</v>
      </c>
      <c r="B81" s="182" t="s">
        <v>30</v>
      </c>
      <c r="C81" s="171"/>
      <c r="D81" s="171"/>
      <c r="E81" s="171"/>
      <c r="F81" s="171"/>
      <c r="G81" s="172"/>
      <c r="H81" s="143"/>
      <c r="I81" s="77">
        <f aca="true" t="shared" si="1" ref="I81:I85">H81*H$34</f>
        <v>0</v>
      </c>
      <c r="J81" s="70"/>
      <c r="L81" s="57"/>
    </row>
    <row r="82" spans="1:12" ht="15" customHeight="1">
      <c r="A82" s="74" t="s">
        <v>1</v>
      </c>
      <c r="B82" s="182" t="s">
        <v>109</v>
      </c>
      <c r="C82" s="171"/>
      <c r="D82" s="171"/>
      <c r="E82" s="171"/>
      <c r="F82" s="171"/>
      <c r="G82" s="172"/>
      <c r="H82" s="143"/>
      <c r="I82" s="77">
        <f t="shared" si="1"/>
        <v>0</v>
      </c>
      <c r="J82" s="70"/>
      <c r="L82" s="57"/>
    </row>
    <row r="83" spans="1:12" ht="15" customHeight="1">
      <c r="A83" s="74" t="s">
        <v>2</v>
      </c>
      <c r="B83" s="182" t="s">
        <v>31</v>
      </c>
      <c r="C83" s="171"/>
      <c r="D83" s="171"/>
      <c r="E83" s="171"/>
      <c r="F83" s="171"/>
      <c r="G83" s="172"/>
      <c r="H83" s="142"/>
      <c r="I83" s="77">
        <f t="shared" si="1"/>
        <v>0</v>
      </c>
      <c r="J83" s="70"/>
      <c r="L83" s="57"/>
    </row>
    <row r="84" spans="1:12" ht="15" customHeight="1">
      <c r="A84" s="74" t="s">
        <v>7</v>
      </c>
      <c r="B84" s="182" t="s">
        <v>108</v>
      </c>
      <c r="C84" s="171"/>
      <c r="D84" s="171"/>
      <c r="E84" s="171"/>
      <c r="F84" s="171"/>
      <c r="G84" s="172"/>
      <c r="H84" s="143"/>
      <c r="I84" s="77">
        <f t="shared" si="1"/>
        <v>0</v>
      </c>
      <c r="J84" s="70"/>
      <c r="L84" s="57"/>
    </row>
    <row r="85" spans="1:12" ht="15" customHeight="1">
      <c r="A85" s="74" t="s">
        <v>8</v>
      </c>
      <c r="B85" s="182" t="s">
        <v>107</v>
      </c>
      <c r="C85" s="171"/>
      <c r="D85" s="171"/>
      <c r="E85" s="171"/>
      <c r="F85" s="171"/>
      <c r="G85" s="172"/>
      <c r="H85" s="143"/>
      <c r="I85" s="77">
        <f t="shared" si="1"/>
        <v>0</v>
      </c>
      <c r="J85" s="70"/>
      <c r="L85" s="57"/>
    </row>
    <row r="86" spans="1:10" ht="15" customHeight="1">
      <c r="A86" s="170" t="s">
        <v>106</v>
      </c>
      <c r="B86" s="171"/>
      <c r="C86" s="171"/>
      <c r="D86" s="171"/>
      <c r="E86" s="171"/>
      <c r="F86" s="171"/>
      <c r="G86" s="172"/>
      <c r="H86" s="130"/>
      <c r="I86" s="79">
        <f>SUM(I80:I85)</f>
        <v>0</v>
      </c>
      <c r="J86" s="70"/>
    </row>
    <row r="87" spans="1:10" ht="15" customHeight="1">
      <c r="A87" s="208"/>
      <c r="B87" s="171"/>
      <c r="C87" s="171"/>
      <c r="D87" s="171"/>
      <c r="E87" s="171"/>
      <c r="F87" s="171"/>
      <c r="G87" s="171"/>
      <c r="H87" s="171"/>
      <c r="I87" s="171"/>
      <c r="J87" s="70"/>
    </row>
    <row r="88" spans="1:10" ht="15" customHeight="1">
      <c r="A88" s="183" t="s">
        <v>105</v>
      </c>
      <c r="B88" s="176"/>
      <c r="C88" s="176"/>
      <c r="D88" s="176"/>
      <c r="E88" s="176"/>
      <c r="F88" s="176"/>
      <c r="G88" s="176"/>
      <c r="H88" s="176"/>
      <c r="I88" s="177"/>
      <c r="J88" s="70"/>
    </row>
    <row r="89" spans="1:10" ht="15" customHeight="1">
      <c r="A89" s="75" t="s">
        <v>14</v>
      </c>
      <c r="B89" s="209" t="s">
        <v>104</v>
      </c>
      <c r="C89" s="171"/>
      <c r="D89" s="171"/>
      <c r="E89" s="171"/>
      <c r="F89" s="171"/>
      <c r="G89" s="172"/>
      <c r="H89" s="75" t="s">
        <v>101</v>
      </c>
      <c r="I89" s="75" t="s">
        <v>5</v>
      </c>
      <c r="J89" s="70"/>
    </row>
    <row r="90" spans="1:11" ht="15" customHeight="1">
      <c r="A90" s="74" t="s">
        <v>6</v>
      </c>
      <c r="B90" s="182" t="s">
        <v>156</v>
      </c>
      <c r="C90" s="171"/>
      <c r="D90" s="171"/>
      <c r="E90" s="171"/>
      <c r="F90" s="171"/>
      <c r="G90" s="172"/>
      <c r="H90" s="132"/>
      <c r="I90" s="77">
        <f aca="true" t="shared" si="2" ref="I90:I95">H90*H$34</f>
        <v>0</v>
      </c>
      <c r="J90" s="70"/>
      <c r="K90" s="57"/>
    </row>
    <row r="91" spans="1:10" ht="15" customHeight="1">
      <c r="A91" s="74" t="s">
        <v>0</v>
      </c>
      <c r="B91" s="182" t="s">
        <v>157</v>
      </c>
      <c r="C91" s="171"/>
      <c r="D91" s="171"/>
      <c r="E91" s="171"/>
      <c r="F91" s="171"/>
      <c r="G91" s="172"/>
      <c r="H91" s="131"/>
      <c r="I91" s="77">
        <f t="shared" si="2"/>
        <v>0</v>
      </c>
      <c r="J91" s="70"/>
    </row>
    <row r="92" spans="1:10" ht="15" customHeight="1">
      <c r="A92" s="74" t="s">
        <v>1</v>
      </c>
      <c r="B92" s="182" t="s">
        <v>158</v>
      </c>
      <c r="C92" s="171"/>
      <c r="D92" s="171"/>
      <c r="E92" s="171"/>
      <c r="F92" s="171"/>
      <c r="G92" s="172"/>
      <c r="H92" s="131"/>
      <c r="I92" s="77">
        <f t="shared" si="2"/>
        <v>0</v>
      </c>
      <c r="J92" s="70"/>
    </row>
    <row r="93" spans="1:10" ht="15" customHeight="1">
      <c r="A93" s="74" t="s">
        <v>2</v>
      </c>
      <c r="B93" s="182" t="s">
        <v>159</v>
      </c>
      <c r="C93" s="171"/>
      <c r="D93" s="171"/>
      <c r="E93" s="171"/>
      <c r="F93" s="171"/>
      <c r="G93" s="172"/>
      <c r="H93" s="131"/>
      <c r="I93" s="77">
        <f t="shared" si="2"/>
        <v>0</v>
      </c>
      <c r="J93" s="70"/>
    </row>
    <row r="94" spans="1:10" ht="15" customHeight="1">
      <c r="A94" s="74" t="s">
        <v>7</v>
      </c>
      <c r="B94" s="182" t="s">
        <v>160</v>
      </c>
      <c r="C94" s="171"/>
      <c r="D94" s="171"/>
      <c r="E94" s="171"/>
      <c r="F94" s="171"/>
      <c r="G94" s="172"/>
      <c r="H94" s="131"/>
      <c r="I94" s="77">
        <f t="shared" si="2"/>
        <v>0</v>
      </c>
      <c r="J94" s="70"/>
    </row>
    <row r="95" spans="1:10" ht="15" customHeight="1">
      <c r="A95" s="74" t="s">
        <v>8</v>
      </c>
      <c r="B95" s="182" t="s">
        <v>161</v>
      </c>
      <c r="C95" s="171"/>
      <c r="D95" s="171"/>
      <c r="E95" s="171"/>
      <c r="F95" s="171"/>
      <c r="G95" s="172"/>
      <c r="H95" s="131"/>
      <c r="I95" s="77">
        <f t="shared" si="2"/>
        <v>0</v>
      </c>
      <c r="J95" s="70"/>
    </row>
    <row r="96" spans="1:10" ht="15" customHeight="1">
      <c r="A96" s="170" t="s">
        <v>103</v>
      </c>
      <c r="B96" s="171"/>
      <c r="C96" s="171"/>
      <c r="D96" s="171"/>
      <c r="E96" s="171"/>
      <c r="F96" s="171"/>
      <c r="G96" s="172"/>
      <c r="H96" s="133"/>
      <c r="I96" s="71">
        <f>SUM(I90:I95)</f>
        <v>0</v>
      </c>
      <c r="J96" s="70"/>
    </row>
    <row r="97" spans="1:10" ht="15" customHeight="1">
      <c r="A97" s="187"/>
      <c r="B97" s="188"/>
      <c r="C97" s="188"/>
      <c r="D97" s="188"/>
      <c r="E97" s="188"/>
      <c r="F97" s="188"/>
      <c r="G97" s="188"/>
      <c r="H97" s="188"/>
      <c r="I97" s="188"/>
      <c r="J97" s="70"/>
    </row>
    <row r="98" spans="1:10" ht="15" customHeight="1">
      <c r="A98" s="183" t="s">
        <v>102</v>
      </c>
      <c r="B98" s="176"/>
      <c r="C98" s="176"/>
      <c r="D98" s="176"/>
      <c r="E98" s="176"/>
      <c r="F98" s="176"/>
      <c r="G98" s="176"/>
      <c r="H98" s="176"/>
      <c r="I98" s="177"/>
      <c r="J98" s="70"/>
    </row>
    <row r="99" spans="1:10" ht="15" customHeight="1">
      <c r="A99" s="75" t="s">
        <v>18</v>
      </c>
      <c r="B99" s="209" t="s">
        <v>97</v>
      </c>
      <c r="C99" s="171"/>
      <c r="D99" s="171"/>
      <c r="E99" s="171"/>
      <c r="F99" s="171"/>
      <c r="G99" s="172"/>
      <c r="H99" s="75" t="s">
        <v>101</v>
      </c>
      <c r="I99" s="75" t="s">
        <v>5</v>
      </c>
      <c r="J99" s="70"/>
    </row>
    <row r="100" spans="1:10" ht="15">
      <c r="A100" s="74" t="s">
        <v>6</v>
      </c>
      <c r="B100" s="213" t="s">
        <v>162</v>
      </c>
      <c r="C100" s="171"/>
      <c r="D100" s="171"/>
      <c r="E100" s="171"/>
      <c r="F100" s="171"/>
      <c r="G100" s="172"/>
      <c r="H100" s="73"/>
      <c r="I100" s="72">
        <f>H100*15</f>
        <v>0</v>
      </c>
      <c r="J100" s="70"/>
    </row>
    <row r="101" spans="1:10" ht="15" customHeight="1">
      <c r="A101" s="170" t="s">
        <v>100</v>
      </c>
      <c r="B101" s="171"/>
      <c r="C101" s="171"/>
      <c r="D101" s="171"/>
      <c r="E101" s="171"/>
      <c r="F101" s="171"/>
      <c r="G101" s="172"/>
      <c r="H101" s="55"/>
      <c r="I101" s="71">
        <f>SUM(I100)</f>
        <v>0</v>
      </c>
      <c r="J101" s="70"/>
    </row>
    <row r="102" spans="1:10" ht="15" customHeight="1">
      <c r="A102" s="187"/>
      <c r="B102" s="210"/>
      <c r="C102" s="210"/>
      <c r="D102" s="210"/>
      <c r="E102" s="210"/>
      <c r="F102" s="210"/>
      <c r="G102" s="210"/>
      <c r="H102" s="210"/>
      <c r="I102" s="210"/>
      <c r="J102" s="70"/>
    </row>
    <row r="103" spans="1:10" ht="15" customHeight="1">
      <c r="A103" s="211" t="s">
        <v>99</v>
      </c>
      <c r="B103" s="212"/>
      <c r="C103" s="212"/>
      <c r="D103" s="212"/>
      <c r="E103" s="212"/>
      <c r="F103" s="212"/>
      <c r="G103" s="212"/>
      <c r="H103" s="212"/>
      <c r="I103" s="212"/>
      <c r="J103" s="70"/>
    </row>
    <row r="104" spans="1:10" ht="15" customHeight="1">
      <c r="A104" s="173"/>
      <c r="B104" s="174"/>
      <c r="C104" s="174"/>
      <c r="D104" s="174"/>
      <c r="E104" s="174"/>
      <c r="F104" s="174"/>
      <c r="G104" s="174"/>
      <c r="H104" s="174"/>
      <c r="I104" s="174"/>
      <c r="J104" s="70"/>
    </row>
    <row r="105" spans="1:10" ht="15" customHeight="1">
      <c r="A105" s="124">
        <v>4</v>
      </c>
      <c r="B105" s="175" t="s">
        <v>98</v>
      </c>
      <c r="C105" s="176"/>
      <c r="D105" s="176"/>
      <c r="E105" s="176"/>
      <c r="F105" s="176"/>
      <c r="G105" s="177"/>
      <c r="H105" s="178" t="s">
        <v>5</v>
      </c>
      <c r="I105" s="177"/>
      <c r="J105" s="70"/>
    </row>
    <row r="106" spans="1:10" ht="15" customHeight="1">
      <c r="A106" s="49" t="s">
        <v>14</v>
      </c>
      <c r="B106" s="179" t="s">
        <v>164</v>
      </c>
      <c r="C106" s="171"/>
      <c r="D106" s="171"/>
      <c r="E106" s="171"/>
      <c r="F106" s="171"/>
      <c r="G106" s="172"/>
      <c r="H106" s="180">
        <f>I96</f>
        <v>0</v>
      </c>
      <c r="I106" s="172"/>
      <c r="J106" s="70"/>
    </row>
    <row r="107" spans="1:10" ht="15" customHeight="1">
      <c r="A107" s="49" t="s">
        <v>18</v>
      </c>
      <c r="B107" s="179" t="s">
        <v>163</v>
      </c>
      <c r="C107" s="171"/>
      <c r="D107" s="171"/>
      <c r="E107" s="171"/>
      <c r="F107" s="171"/>
      <c r="G107" s="172"/>
      <c r="H107" s="180">
        <f>H101</f>
        <v>0</v>
      </c>
      <c r="I107" s="172"/>
      <c r="J107" s="70"/>
    </row>
    <row r="108" spans="1:10" ht="15" customHeight="1">
      <c r="A108" s="170" t="s">
        <v>96</v>
      </c>
      <c r="B108" s="171"/>
      <c r="C108" s="171"/>
      <c r="D108" s="171"/>
      <c r="E108" s="171"/>
      <c r="F108" s="171"/>
      <c r="G108" s="172"/>
      <c r="H108" s="181">
        <f>SUM(H106:I107)</f>
        <v>0</v>
      </c>
      <c r="I108" s="172"/>
      <c r="J108" s="70"/>
    </row>
    <row r="109" spans="1:10" ht="15" customHeight="1">
      <c r="A109" s="187"/>
      <c r="B109" s="188"/>
      <c r="C109" s="188"/>
      <c r="D109" s="188"/>
      <c r="E109" s="188"/>
      <c r="F109" s="188"/>
      <c r="G109" s="188"/>
      <c r="H109" s="188"/>
      <c r="I109" s="188"/>
      <c r="J109" s="69"/>
    </row>
    <row r="110" spans="1:10" ht="15" customHeight="1">
      <c r="A110" s="183" t="s">
        <v>95</v>
      </c>
      <c r="B110" s="176"/>
      <c r="C110" s="176"/>
      <c r="D110" s="176"/>
      <c r="E110" s="176"/>
      <c r="F110" s="176"/>
      <c r="G110" s="176"/>
      <c r="H110" s="176"/>
      <c r="I110" s="177"/>
      <c r="J110" s="68"/>
    </row>
    <row r="111" spans="1:10" ht="15" customHeight="1">
      <c r="A111" s="125">
        <v>5</v>
      </c>
      <c r="B111" s="218" t="s">
        <v>13</v>
      </c>
      <c r="C111" s="176"/>
      <c r="D111" s="176"/>
      <c r="E111" s="176"/>
      <c r="F111" s="176"/>
      <c r="G111" s="177"/>
      <c r="H111" s="183" t="s">
        <v>5</v>
      </c>
      <c r="I111" s="177"/>
      <c r="J111" s="67"/>
    </row>
    <row r="112" spans="1:10" ht="15" customHeight="1">
      <c r="A112" s="49" t="s">
        <v>6</v>
      </c>
      <c r="B112" s="179" t="s">
        <v>94</v>
      </c>
      <c r="C112" s="171"/>
      <c r="D112" s="171"/>
      <c r="E112" s="171"/>
      <c r="F112" s="171"/>
      <c r="G112" s="172"/>
      <c r="H112" s="184">
        <v>0</v>
      </c>
      <c r="I112" s="185"/>
      <c r="J112" s="66"/>
    </row>
    <row r="113" spans="1:10" ht="15" customHeight="1">
      <c r="A113" s="49" t="s">
        <v>0</v>
      </c>
      <c r="B113" s="179" t="s">
        <v>93</v>
      </c>
      <c r="C113" s="171"/>
      <c r="D113" s="171"/>
      <c r="E113" s="171"/>
      <c r="F113" s="171"/>
      <c r="G113" s="172"/>
      <c r="H113" s="186"/>
      <c r="I113" s="185"/>
      <c r="J113" s="66"/>
    </row>
    <row r="114" spans="1:10" ht="15" customHeight="1">
      <c r="A114" s="49" t="s">
        <v>1</v>
      </c>
      <c r="B114" s="179" t="s">
        <v>92</v>
      </c>
      <c r="C114" s="171"/>
      <c r="D114" s="171"/>
      <c r="E114" s="171"/>
      <c r="F114" s="171"/>
      <c r="G114" s="172"/>
      <c r="H114" s="186"/>
      <c r="I114" s="185"/>
      <c r="J114" s="66"/>
    </row>
    <row r="115" spans="1:10" ht="15" customHeight="1">
      <c r="A115" s="49" t="s">
        <v>2</v>
      </c>
      <c r="B115" s="179" t="s">
        <v>69</v>
      </c>
      <c r="C115" s="171"/>
      <c r="D115" s="171"/>
      <c r="E115" s="171"/>
      <c r="F115" s="171"/>
      <c r="G115" s="172"/>
      <c r="H115" s="180">
        <v>0</v>
      </c>
      <c r="I115" s="172"/>
      <c r="J115" s="66"/>
    </row>
    <row r="116" spans="1:10" ht="15" customHeight="1">
      <c r="A116" s="194" t="s">
        <v>91</v>
      </c>
      <c r="B116" s="171"/>
      <c r="C116" s="171"/>
      <c r="D116" s="171"/>
      <c r="E116" s="171"/>
      <c r="F116" s="171"/>
      <c r="G116" s="172"/>
      <c r="H116" s="195">
        <f>SUM(H112:I115)</f>
        <v>0</v>
      </c>
      <c r="I116" s="172"/>
      <c r="J116" s="64"/>
    </row>
    <row r="117" spans="1:10" ht="15" customHeight="1">
      <c r="A117" s="65"/>
      <c r="B117" s="65"/>
      <c r="C117" s="65"/>
      <c r="D117" s="65"/>
      <c r="E117" s="65"/>
      <c r="F117" s="65"/>
      <c r="G117" s="65"/>
      <c r="H117" s="64"/>
      <c r="I117" s="64"/>
      <c r="J117" s="64"/>
    </row>
    <row r="118" spans="1:10" ht="15" customHeight="1">
      <c r="A118" s="223"/>
      <c r="B118" s="210"/>
      <c r="C118" s="210"/>
      <c r="D118" s="210"/>
      <c r="E118" s="210"/>
      <c r="F118" s="210"/>
      <c r="G118" s="210"/>
      <c r="H118" s="210"/>
      <c r="I118" s="210"/>
      <c r="J118" s="52"/>
    </row>
    <row r="119" spans="1:10" ht="15" customHeight="1">
      <c r="A119" s="183" t="s">
        <v>90</v>
      </c>
      <c r="B119" s="176"/>
      <c r="C119" s="176"/>
      <c r="D119" s="176"/>
      <c r="E119" s="176"/>
      <c r="F119" s="176"/>
      <c r="G119" s="176"/>
      <c r="H119" s="176"/>
      <c r="I119" s="177"/>
      <c r="J119" s="63"/>
    </row>
    <row r="120" spans="1:11" ht="15">
      <c r="A120" s="124">
        <v>6</v>
      </c>
      <c r="B120" s="175" t="s">
        <v>72</v>
      </c>
      <c r="C120" s="176"/>
      <c r="D120" s="176"/>
      <c r="E120" s="176"/>
      <c r="F120" s="176"/>
      <c r="G120" s="177"/>
      <c r="H120" s="126" t="s">
        <v>101</v>
      </c>
      <c r="I120" s="124" t="s">
        <v>5</v>
      </c>
      <c r="J120" s="62"/>
      <c r="K120" s="61"/>
    </row>
    <row r="121" spans="1:13" ht="15" customHeight="1">
      <c r="A121" s="49" t="s">
        <v>6</v>
      </c>
      <c r="B121" s="179" t="s">
        <v>89</v>
      </c>
      <c r="C121" s="171"/>
      <c r="D121" s="171"/>
      <c r="E121" s="171"/>
      <c r="F121" s="171"/>
      <c r="G121" s="172"/>
      <c r="H121" s="138"/>
      <c r="I121" s="54">
        <f>H140*H121</f>
        <v>0</v>
      </c>
      <c r="J121" s="48"/>
      <c r="K121" s="57"/>
      <c r="L121" s="57"/>
      <c r="M121" s="57"/>
    </row>
    <row r="122" spans="1:13" ht="15" customHeight="1">
      <c r="A122" s="60" t="s">
        <v>0</v>
      </c>
      <c r="B122" s="224" t="s">
        <v>88</v>
      </c>
      <c r="C122" s="207"/>
      <c r="D122" s="207"/>
      <c r="E122" s="207"/>
      <c r="F122" s="207"/>
      <c r="G122" s="225"/>
      <c r="H122" s="138"/>
      <c r="I122" s="54">
        <f>(I121+H140)*H122</f>
        <v>0</v>
      </c>
      <c r="J122" s="48"/>
      <c r="L122" s="57"/>
      <c r="M122" s="57"/>
    </row>
    <row r="123" spans="1:13" ht="15" customHeight="1">
      <c r="A123" s="59" t="s">
        <v>1</v>
      </c>
      <c r="B123" s="192" t="s">
        <v>19</v>
      </c>
      <c r="C123" s="193"/>
      <c r="D123" s="193"/>
      <c r="E123" s="193"/>
      <c r="F123" s="193"/>
      <c r="G123" s="193"/>
      <c r="H123" s="139"/>
      <c r="I123" s="58">
        <f>I124+I125+I126</f>
        <v>0</v>
      </c>
      <c r="J123" s="48"/>
      <c r="L123" s="57"/>
      <c r="M123" s="57"/>
    </row>
    <row r="124" spans="1:10" ht="15" customHeight="1">
      <c r="A124" s="214" t="s">
        <v>87</v>
      </c>
      <c r="B124" s="215"/>
      <c r="C124" s="199" t="s">
        <v>86</v>
      </c>
      <c r="D124" s="144" t="s">
        <v>73</v>
      </c>
      <c r="E124" s="158"/>
      <c r="F124" s="159"/>
      <c r="G124" s="160"/>
      <c r="H124" s="145">
        <v>0.0065</v>
      </c>
      <c r="I124" s="56">
        <f>$H$142*H124</f>
        <v>0</v>
      </c>
      <c r="J124" s="48"/>
    </row>
    <row r="125" spans="1:10" ht="15" customHeight="1">
      <c r="A125" s="161" t="s">
        <v>85</v>
      </c>
      <c r="B125" s="162"/>
      <c r="C125" s="200"/>
      <c r="D125" s="203" t="s">
        <v>74</v>
      </c>
      <c r="E125" s="146"/>
      <c r="F125" s="147"/>
      <c r="G125" s="148"/>
      <c r="H125" s="155">
        <v>0.03</v>
      </c>
      <c r="I125" s="167">
        <f>$H$142*H125</f>
        <v>0</v>
      </c>
      <c r="J125" s="48"/>
    </row>
    <row r="126" spans="1:10" ht="15.75" customHeight="1">
      <c r="A126" s="163"/>
      <c r="B126" s="164"/>
      <c r="C126" s="200"/>
      <c r="D126" s="204"/>
      <c r="E126" s="149"/>
      <c r="F126" s="150"/>
      <c r="G126" s="151"/>
      <c r="H126" s="156"/>
      <c r="I126" s="168"/>
      <c r="J126" s="48"/>
    </row>
    <row r="127" spans="1:10" ht="3.75" customHeight="1">
      <c r="A127" s="165"/>
      <c r="B127" s="166"/>
      <c r="C127" s="201"/>
      <c r="D127" s="205"/>
      <c r="E127" s="152"/>
      <c r="F127" s="153"/>
      <c r="G127" s="154"/>
      <c r="H127" s="157"/>
      <c r="I127" s="169"/>
      <c r="J127" s="48"/>
    </row>
    <row r="128" spans="1:10" ht="15" customHeight="1">
      <c r="A128" s="202" t="s">
        <v>84</v>
      </c>
      <c r="B128" s="202"/>
      <c r="C128" s="137" t="s">
        <v>83</v>
      </c>
      <c r="D128" s="196" t="s">
        <v>75</v>
      </c>
      <c r="E128" s="197"/>
      <c r="F128" s="197"/>
      <c r="G128" s="198"/>
      <c r="H128" s="145">
        <v>0.05</v>
      </c>
      <c r="I128" s="56">
        <f>$H$142*H128</f>
        <v>0</v>
      </c>
      <c r="J128" s="48"/>
    </row>
    <row r="129" spans="1:10" ht="15" customHeight="1">
      <c r="A129" s="189" t="s">
        <v>82</v>
      </c>
      <c r="B129" s="190"/>
      <c r="C129" s="190"/>
      <c r="D129" s="190"/>
      <c r="E129" s="190"/>
      <c r="F129" s="190"/>
      <c r="G129" s="191"/>
      <c r="H129" s="133"/>
      <c r="I129" s="54">
        <f>SUM(I121:I123)</f>
        <v>0</v>
      </c>
      <c r="J129" s="47"/>
    </row>
    <row r="130" spans="1:10" ht="15">
      <c r="A130" s="226"/>
      <c r="B130" s="207"/>
      <c r="C130" s="207"/>
      <c r="D130" s="207"/>
      <c r="E130" s="207"/>
      <c r="F130" s="207"/>
      <c r="G130" s="207"/>
      <c r="H130" s="207"/>
      <c r="I130" s="207"/>
      <c r="J130" s="46"/>
    </row>
    <row r="131" spans="1:10" ht="5.25" customHeight="1">
      <c r="A131" s="53"/>
      <c r="B131" s="52"/>
      <c r="C131" s="52"/>
      <c r="D131" s="52"/>
      <c r="E131" s="52"/>
      <c r="F131" s="52"/>
      <c r="G131" s="52"/>
      <c r="H131" s="52"/>
      <c r="I131" s="52"/>
      <c r="J131" s="46"/>
    </row>
    <row r="132" spans="1:10" ht="15" customHeight="1">
      <c r="A132" s="211" t="s">
        <v>32</v>
      </c>
      <c r="B132" s="212"/>
      <c r="C132" s="212"/>
      <c r="D132" s="212"/>
      <c r="E132" s="212"/>
      <c r="F132" s="212"/>
      <c r="G132" s="212"/>
      <c r="H132" s="212"/>
      <c r="I132" s="212"/>
      <c r="J132" s="51"/>
    </row>
    <row r="133" spans="1:10" ht="15" customHeight="1">
      <c r="A133" s="222"/>
      <c r="B133" s="188"/>
      <c r="C133" s="188"/>
      <c r="D133" s="188"/>
      <c r="E133" s="188"/>
      <c r="F133" s="188"/>
      <c r="G133" s="188"/>
      <c r="H133" s="188"/>
      <c r="I133" s="188"/>
      <c r="J133" s="46"/>
    </row>
    <row r="134" spans="1:10" ht="15" customHeight="1">
      <c r="A134" s="175" t="s">
        <v>81</v>
      </c>
      <c r="B134" s="176"/>
      <c r="C134" s="176"/>
      <c r="D134" s="176"/>
      <c r="E134" s="176"/>
      <c r="F134" s="176"/>
      <c r="G134" s="177"/>
      <c r="H134" s="219" t="s">
        <v>5</v>
      </c>
      <c r="I134" s="177"/>
      <c r="J134" s="50"/>
    </row>
    <row r="135" spans="1:10" ht="15" customHeight="1">
      <c r="A135" s="49" t="s">
        <v>6</v>
      </c>
      <c r="B135" s="179" t="s">
        <v>80</v>
      </c>
      <c r="C135" s="171"/>
      <c r="D135" s="171"/>
      <c r="E135" s="171"/>
      <c r="F135" s="171"/>
      <c r="G135" s="172"/>
      <c r="H135" s="180">
        <f>H34</f>
        <v>0</v>
      </c>
      <c r="I135" s="172"/>
      <c r="J135" s="48"/>
    </row>
    <row r="136" spans="1:10" ht="15" customHeight="1">
      <c r="A136" s="49" t="s">
        <v>0</v>
      </c>
      <c r="B136" s="179" t="s">
        <v>20</v>
      </c>
      <c r="C136" s="171"/>
      <c r="D136" s="171"/>
      <c r="E136" s="171"/>
      <c r="F136" s="171"/>
      <c r="G136" s="172"/>
      <c r="H136" s="180">
        <f>H76</f>
        <v>0</v>
      </c>
      <c r="I136" s="172"/>
      <c r="J136" s="48"/>
    </row>
    <row r="137" spans="1:10" ht="15" customHeight="1">
      <c r="A137" s="49" t="s">
        <v>1</v>
      </c>
      <c r="B137" s="179" t="s">
        <v>79</v>
      </c>
      <c r="C137" s="171"/>
      <c r="D137" s="171"/>
      <c r="E137" s="171"/>
      <c r="F137" s="171"/>
      <c r="G137" s="172"/>
      <c r="H137" s="180">
        <f>I86</f>
        <v>0</v>
      </c>
      <c r="I137" s="172"/>
      <c r="J137" s="48"/>
    </row>
    <row r="138" spans="1:10" ht="15" customHeight="1">
      <c r="A138" s="49" t="s">
        <v>2</v>
      </c>
      <c r="B138" s="179" t="s">
        <v>78</v>
      </c>
      <c r="C138" s="171"/>
      <c r="D138" s="171"/>
      <c r="E138" s="171"/>
      <c r="F138" s="171"/>
      <c r="G138" s="172"/>
      <c r="H138" s="180">
        <f>H108</f>
        <v>0</v>
      </c>
      <c r="I138" s="172"/>
      <c r="J138" s="48"/>
    </row>
    <row r="139" spans="1:10" ht="15" customHeight="1">
      <c r="A139" s="49" t="s">
        <v>7</v>
      </c>
      <c r="B139" s="179" t="s">
        <v>77</v>
      </c>
      <c r="C139" s="171"/>
      <c r="D139" s="171"/>
      <c r="E139" s="171"/>
      <c r="F139" s="171"/>
      <c r="G139" s="172"/>
      <c r="H139" s="180">
        <f>H116</f>
        <v>0</v>
      </c>
      <c r="I139" s="172"/>
      <c r="J139" s="48"/>
    </row>
    <row r="140" spans="1:10" ht="15" customHeight="1">
      <c r="A140" s="194" t="s">
        <v>25</v>
      </c>
      <c r="B140" s="171"/>
      <c r="C140" s="171"/>
      <c r="D140" s="171"/>
      <c r="E140" s="171"/>
      <c r="F140" s="171"/>
      <c r="G140" s="172"/>
      <c r="H140" s="195">
        <f>SUM(H135:I139)</f>
        <v>0</v>
      </c>
      <c r="I140" s="172"/>
      <c r="J140" s="47"/>
    </row>
    <row r="141" spans="1:10" ht="15" customHeight="1">
      <c r="A141" s="49" t="s">
        <v>8</v>
      </c>
      <c r="B141" s="179" t="s">
        <v>76</v>
      </c>
      <c r="C141" s="171"/>
      <c r="D141" s="171"/>
      <c r="E141" s="171"/>
      <c r="F141" s="171"/>
      <c r="G141" s="172"/>
      <c r="H141" s="180">
        <f>I129</f>
        <v>0</v>
      </c>
      <c r="I141" s="172"/>
      <c r="J141" s="48"/>
    </row>
    <row r="142" spans="1:10" ht="15" customHeight="1">
      <c r="A142" s="178" t="str">
        <f>CONCATENATE("VALOR TOTAL DO POSTO DE ",H22)</f>
        <v xml:space="preserve">VALOR TOTAL DO POSTO DE </v>
      </c>
      <c r="B142" s="216"/>
      <c r="C142" s="216"/>
      <c r="D142" s="216"/>
      <c r="E142" s="216"/>
      <c r="F142" s="216"/>
      <c r="G142" s="217"/>
      <c r="H142" s="220">
        <f>(H140+I121+I122)/(1-(H123))</f>
        <v>0</v>
      </c>
      <c r="I142" s="221"/>
      <c r="J142" s="47"/>
    </row>
    <row r="143" spans="1:10" ht="15" customHeight="1">
      <c r="A143" s="206"/>
      <c r="B143" s="207"/>
      <c r="C143" s="207"/>
      <c r="D143" s="207"/>
      <c r="E143" s="207"/>
      <c r="F143" s="207"/>
      <c r="G143" s="207"/>
      <c r="H143" s="207"/>
      <c r="I143" s="207"/>
      <c r="J143" s="46"/>
    </row>
    <row r="144" ht="15" customHeight="1">
      <c r="I144" s="45"/>
    </row>
    <row r="145" ht="15" customHeight="1">
      <c r="I145" s="45"/>
    </row>
    <row r="146" ht="15" customHeight="1">
      <c r="I146" s="44"/>
    </row>
  </sheetData>
  <mergeCells count="187">
    <mergeCell ref="A1:I1"/>
    <mergeCell ref="A2:I2"/>
    <mergeCell ref="A3:I3"/>
    <mergeCell ref="G9:I9"/>
    <mergeCell ref="A10:I10"/>
    <mergeCell ref="H20:I20"/>
    <mergeCell ref="B8:F8"/>
    <mergeCell ref="G8:I8"/>
    <mergeCell ref="A11:I11"/>
    <mergeCell ref="B12:G12"/>
    <mergeCell ref="H12:I12"/>
    <mergeCell ref="B13:G13"/>
    <mergeCell ref="H13:I13"/>
    <mergeCell ref="A4:I4"/>
    <mergeCell ref="A5:I5"/>
    <mergeCell ref="B6:F6"/>
    <mergeCell ref="G6:I6"/>
    <mergeCell ref="G7:I7"/>
    <mergeCell ref="B14:G14"/>
    <mergeCell ref="H14:I14"/>
    <mergeCell ref="A15:I15"/>
    <mergeCell ref="A16:I16"/>
    <mergeCell ref="A17:I17"/>
    <mergeCell ref="A18:I18"/>
    <mergeCell ref="B19:G19"/>
    <mergeCell ref="H19:I19"/>
    <mergeCell ref="B20:G20"/>
    <mergeCell ref="H28:I28"/>
    <mergeCell ref="B22:G22"/>
    <mergeCell ref="H22:I22"/>
    <mergeCell ref="B23:G23"/>
    <mergeCell ref="H23:I23"/>
    <mergeCell ref="A24:I24"/>
    <mergeCell ref="A25:I25"/>
    <mergeCell ref="B21:G21"/>
    <mergeCell ref="H21:I21"/>
    <mergeCell ref="H30:I30"/>
    <mergeCell ref="A34:G34"/>
    <mergeCell ref="H34:I34"/>
    <mergeCell ref="E29:G29"/>
    <mergeCell ref="H29:I29"/>
    <mergeCell ref="B26:G26"/>
    <mergeCell ref="H26:I26"/>
    <mergeCell ref="B27:G27"/>
    <mergeCell ref="H27:I27"/>
    <mergeCell ref="E28:G28"/>
    <mergeCell ref="E30:G30"/>
    <mergeCell ref="E31:G31"/>
    <mergeCell ref="E32:G32"/>
    <mergeCell ref="E33:G33"/>
    <mergeCell ref="A35:I35"/>
    <mergeCell ref="A36:I36"/>
    <mergeCell ref="A37:H37"/>
    <mergeCell ref="A38:I38"/>
    <mergeCell ref="B39:G39"/>
    <mergeCell ref="B40:G40"/>
    <mergeCell ref="B41:G41"/>
    <mergeCell ref="A42:G42"/>
    <mergeCell ref="A43:I43"/>
    <mergeCell ref="A44:I44"/>
    <mergeCell ref="B45:G45"/>
    <mergeCell ref="B46:G46"/>
    <mergeCell ref="B47:G47"/>
    <mergeCell ref="B49:G49"/>
    <mergeCell ref="B50:G50"/>
    <mergeCell ref="B51:G51"/>
    <mergeCell ref="B52:G52"/>
    <mergeCell ref="B53:G53"/>
    <mergeCell ref="A54:G54"/>
    <mergeCell ref="A55:I55"/>
    <mergeCell ref="A56:I56"/>
    <mergeCell ref="B57:G57"/>
    <mergeCell ref="H57:I57"/>
    <mergeCell ref="H65:I65"/>
    <mergeCell ref="A58:A59"/>
    <mergeCell ref="B58:B59"/>
    <mergeCell ref="H58:I59"/>
    <mergeCell ref="A63:A64"/>
    <mergeCell ref="B63:C64"/>
    <mergeCell ref="H63:I64"/>
    <mergeCell ref="H66:I66"/>
    <mergeCell ref="B67:G67"/>
    <mergeCell ref="H67:I67"/>
    <mergeCell ref="A68:G68"/>
    <mergeCell ref="H68:I68"/>
    <mergeCell ref="A69:I69"/>
    <mergeCell ref="A70:I70"/>
    <mergeCell ref="A71:I71"/>
    <mergeCell ref="B72:G72"/>
    <mergeCell ref="H72:I72"/>
    <mergeCell ref="B73:G73"/>
    <mergeCell ref="H73:I73"/>
    <mergeCell ref="B83:G83"/>
    <mergeCell ref="B84:G84"/>
    <mergeCell ref="B85:G85"/>
    <mergeCell ref="B74:G74"/>
    <mergeCell ref="H74:I74"/>
    <mergeCell ref="B75:G75"/>
    <mergeCell ref="H75:I75"/>
    <mergeCell ref="A76:G76"/>
    <mergeCell ref="H76:I76"/>
    <mergeCell ref="B82:G82"/>
    <mergeCell ref="A134:G134"/>
    <mergeCell ref="H134:I134"/>
    <mergeCell ref="H142:I142"/>
    <mergeCell ref="A77:I77"/>
    <mergeCell ref="A78:I78"/>
    <mergeCell ref="B79:G79"/>
    <mergeCell ref="B80:G80"/>
    <mergeCell ref="B81:G81"/>
    <mergeCell ref="H135:I135"/>
    <mergeCell ref="B136:G136"/>
    <mergeCell ref="H136:I136"/>
    <mergeCell ref="B137:G137"/>
    <mergeCell ref="H137:I137"/>
    <mergeCell ref="B141:G141"/>
    <mergeCell ref="H141:I141"/>
    <mergeCell ref="A132:I132"/>
    <mergeCell ref="A133:I133"/>
    <mergeCell ref="A118:I118"/>
    <mergeCell ref="A119:I119"/>
    <mergeCell ref="B120:G120"/>
    <mergeCell ref="B122:G122"/>
    <mergeCell ref="A130:I130"/>
    <mergeCell ref="A143:I143"/>
    <mergeCell ref="B138:G138"/>
    <mergeCell ref="H138:I138"/>
    <mergeCell ref="B139:G139"/>
    <mergeCell ref="H139:I139"/>
    <mergeCell ref="A140:G140"/>
    <mergeCell ref="H140:I140"/>
    <mergeCell ref="B135:G135"/>
    <mergeCell ref="A87:I87"/>
    <mergeCell ref="A88:I88"/>
    <mergeCell ref="B89:G89"/>
    <mergeCell ref="B107:G107"/>
    <mergeCell ref="H107:I107"/>
    <mergeCell ref="B90:G90"/>
    <mergeCell ref="A102:I102"/>
    <mergeCell ref="A103:I103"/>
    <mergeCell ref="A97:I97"/>
    <mergeCell ref="A98:I98"/>
    <mergeCell ref="B99:G99"/>
    <mergeCell ref="B100:G100"/>
    <mergeCell ref="A101:G101"/>
    <mergeCell ref="A124:B124"/>
    <mergeCell ref="A142:G142"/>
    <mergeCell ref="B111:G111"/>
    <mergeCell ref="A109:I109"/>
    <mergeCell ref="A110:I110"/>
    <mergeCell ref="A129:G129"/>
    <mergeCell ref="B121:G121"/>
    <mergeCell ref="B123:G123"/>
    <mergeCell ref="B114:G114"/>
    <mergeCell ref="H114:I114"/>
    <mergeCell ref="B115:G115"/>
    <mergeCell ref="H115:I115"/>
    <mergeCell ref="A116:G116"/>
    <mergeCell ref="H116:I116"/>
    <mergeCell ref="D128:G128"/>
    <mergeCell ref="C124:C127"/>
    <mergeCell ref="A128:B128"/>
    <mergeCell ref="D125:D127"/>
    <mergeCell ref="E125:G127"/>
    <mergeCell ref="H125:H127"/>
    <mergeCell ref="E124:G124"/>
    <mergeCell ref="A125:B127"/>
    <mergeCell ref="I125:I127"/>
    <mergeCell ref="A86:G86"/>
    <mergeCell ref="A104:I104"/>
    <mergeCell ref="B105:G105"/>
    <mergeCell ref="H105:I105"/>
    <mergeCell ref="B106:G106"/>
    <mergeCell ref="H106:I106"/>
    <mergeCell ref="A108:G108"/>
    <mergeCell ref="H108:I108"/>
    <mergeCell ref="B91:G91"/>
    <mergeCell ref="B92:G92"/>
    <mergeCell ref="B93:G93"/>
    <mergeCell ref="B94:G94"/>
    <mergeCell ref="B95:G95"/>
    <mergeCell ref="A96:G96"/>
    <mergeCell ref="H111:I111"/>
    <mergeCell ref="B112:G112"/>
    <mergeCell ref="H112:I112"/>
    <mergeCell ref="B113:G113"/>
    <mergeCell ref="H113:I113"/>
  </mergeCells>
  <printOptions horizontalCentered="1" verticalCentered="1"/>
  <pageMargins left="0.7086614173228346" right="0" top="0.7480314960629921" bottom="0.7480314960629921" header="0.31496062992125984" footer="0.31496062992125984"/>
  <pageSetup horizontalDpi="600" verticalDpi="600" orientation="landscape" paperSize="9" scale="81" r:id="rId1"/>
  <rowBreaks count="3" manualBreakCount="3">
    <brk id="40" max="16383" man="1"/>
    <brk id="80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30"/>
  <sheetViews>
    <sheetView showGridLines="0" view="pageBreakPreview" zoomScale="60" workbookViewId="0" topLeftCell="A1">
      <selection activeCell="D13" sqref="D13"/>
    </sheetView>
  </sheetViews>
  <sheetFormatPr defaultColWidth="9.140625" defaultRowHeight="15"/>
  <cols>
    <col min="1" max="1" width="49.7109375" style="0" customWidth="1"/>
    <col min="2" max="2" width="8.8515625" style="0" customWidth="1"/>
    <col min="3" max="3" width="18.57421875" style="0" customWidth="1"/>
    <col min="4" max="5" width="16.28125" style="0" customWidth="1"/>
    <col min="6" max="6" width="14.00390625" style="0" customWidth="1"/>
    <col min="7" max="7" width="13.8515625" style="0" customWidth="1"/>
    <col min="8" max="10" width="6.28125" style="0" customWidth="1"/>
    <col min="11" max="11" width="12.7109375" style="0" customWidth="1"/>
    <col min="12" max="12" width="11.8515625" style="0" customWidth="1"/>
    <col min="13" max="13" width="16.57421875" style="0" customWidth="1"/>
    <col min="14" max="14" width="18.140625" style="0" customWidth="1"/>
    <col min="15" max="15" width="14.140625" style="0" customWidth="1"/>
  </cols>
  <sheetData>
    <row r="1" ht="15.75" thickBot="1"/>
    <row r="2" spans="11:14" ht="15.75" thickBot="1">
      <c r="K2" s="277" t="s">
        <v>54</v>
      </c>
      <c r="L2" s="278"/>
      <c r="M2" s="278"/>
      <c r="N2" s="279"/>
    </row>
    <row r="3" spans="1:14" ht="38.25">
      <c r="A3" s="264" t="s">
        <v>34</v>
      </c>
      <c r="B3" s="265"/>
      <c r="C3" s="16" t="s">
        <v>35</v>
      </c>
      <c r="D3" s="16" t="s">
        <v>65</v>
      </c>
      <c r="E3" s="16" t="s">
        <v>55</v>
      </c>
      <c r="F3" s="16" t="s">
        <v>57</v>
      </c>
      <c r="G3" s="2" t="s">
        <v>51</v>
      </c>
      <c r="K3" s="6" t="s">
        <v>52</v>
      </c>
      <c r="L3" s="7" t="s">
        <v>53</v>
      </c>
      <c r="M3" s="7" t="s">
        <v>38</v>
      </c>
      <c r="N3" s="39" t="s">
        <v>61</v>
      </c>
    </row>
    <row r="4" spans="1:14" ht="15">
      <c r="A4" s="266" t="s">
        <v>36</v>
      </c>
      <c r="B4" s="267"/>
      <c r="C4" s="13" t="s">
        <v>38</v>
      </c>
      <c r="D4" s="3" t="e">
        <f>#REF!</f>
        <v>#REF!</v>
      </c>
      <c r="E4" s="17">
        <v>7937.41</v>
      </c>
      <c r="F4" s="4"/>
      <c r="G4" s="23"/>
      <c r="H4" s="20"/>
      <c r="I4" s="20"/>
      <c r="J4" s="20"/>
      <c r="K4" s="24"/>
      <c r="L4" s="1"/>
      <c r="M4" s="36" t="e">
        <f>E4/D4</f>
        <v>#REF!</v>
      </c>
      <c r="N4" s="26"/>
    </row>
    <row r="5" spans="1:14" ht="15">
      <c r="A5" s="266" t="s">
        <v>36</v>
      </c>
      <c r="B5" s="267"/>
      <c r="C5" s="13" t="s">
        <v>33</v>
      </c>
      <c r="D5" s="3" t="e">
        <f>#REF!</f>
        <v>#REF!</v>
      </c>
      <c r="E5" s="17">
        <v>1489.42</v>
      </c>
      <c r="F5" s="4"/>
      <c r="G5" s="23"/>
      <c r="H5" s="20"/>
      <c r="I5" s="20"/>
      <c r="J5" s="20"/>
      <c r="K5" s="24"/>
      <c r="L5" s="25" t="e">
        <f>E5/D5</f>
        <v>#REF!</v>
      </c>
      <c r="M5" s="37"/>
      <c r="N5" s="26"/>
    </row>
    <row r="6" spans="1:14" ht="15">
      <c r="A6" s="266" t="s">
        <v>43</v>
      </c>
      <c r="B6" s="267"/>
      <c r="C6" s="13" t="s">
        <v>38</v>
      </c>
      <c r="D6" s="3" t="e">
        <f>#REF!</f>
        <v>#REF!</v>
      </c>
      <c r="E6" s="17">
        <v>292.56</v>
      </c>
      <c r="F6" s="4"/>
      <c r="G6" s="23"/>
      <c r="H6" s="20"/>
      <c r="I6" s="20"/>
      <c r="J6" s="20"/>
      <c r="K6" s="24"/>
      <c r="L6" s="1"/>
      <c r="M6" s="36" t="e">
        <f>E6/D6</f>
        <v>#REF!</v>
      </c>
      <c r="N6" s="5"/>
    </row>
    <row r="7" spans="1:14" ht="15">
      <c r="A7" s="266" t="s">
        <v>44</v>
      </c>
      <c r="B7" s="267"/>
      <c r="C7" s="13" t="s">
        <v>38</v>
      </c>
      <c r="D7" s="3" t="e">
        <f>#REF!</f>
        <v>#REF!</v>
      </c>
      <c r="E7" s="17">
        <v>2313.4</v>
      </c>
      <c r="F7" s="4"/>
      <c r="G7" s="23"/>
      <c r="H7" s="20"/>
      <c r="I7" s="20"/>
      <c r="J7" s="20"/>
      <c r="K7" s="24"/>
      <c r="L7" s="1"/>
      <c r="M7" s="36" t="e">
        <f>E7/D7</f>
        <v>#REF!</v>
      </c>
      <c r="N7" s="26"/>
    </row>
    <row r="8" spans="1:14" ht="15">
      <c r="A8" s="266" t="s">
        <v>39</v>
      </c>
      <c r="B8" s="267"/>
      <c r="C8" s="13" t="s">
        <v>37</v>
      </c>
      <c r="D8" s="3" t="e">
        <f>#REF!</f>
        <v>#REF!</v>
      </c>
      <c r="E8" s="17">
        <v>1039.84</v>
      </c>
      <c r="F8" s="4"/>
      <c r="G8" s="23"/>
      <c r="H8" s="20"/>
      <c r="I8" s="20"/>
      <c r="J8" s="20"/>
      <c r="K8" s="27" t="e">
        <f>E8/D8*2</f>
        <v>#REF!</v>
      </c>
      <c r="L8" s="25"/>
      <c r="M8" s="37"/>
      <c r="N8" s="26"/>
    </row>
    <row r="9" spans="1:14" ht="15">
      <c r="A9" s="266" t="s">
        <v>39</v>
      </c>
      <c r="B9" s="267"/>
      <c r="C9" s="13" t="s">
        <v>33</v>
      </c>
      <c r="D9" s="3" t="e">
        <f>#REF!</f>
        <v>#REF!</v>
      </c>
      <c r="E9" s="17">
        <v>284.94</v>
      </c>
      <c r="F9" s="4"/>
      <c r="G9" s="23"/>
      <c r="H9" s="20"/>
      <c r="I9" s="20"/>
      <c r="J9" s="20"/>
      <c r="K9" s="24"/>
      <c r="L9" s="25" t="e">
        <f>E9/D9</f>
        <v>#REF!</v>
      </c>
      <c r="M9" s="37"/>
      <c r="N9" s="26"/>
    </row>
    <row r="10" spans="1:14" ht="15">
      <c r="A10" s="266" t="s">
        <v>39</v>
      </c>
      <c r="B10" s="267"/>
      <c r="C10" s="13" t="s">
        <v>38</v>
      </c>
      <c r="D10" s="3" t="e">
        <f>#REF!</f>
        <v>#REF!</v>
      </c>
      <c r="E10" s="17">
        <v>3435.28</v>
      </c>
      <c r="F10" s="4"/>
      <c r="G10" s="23"/>
      <c r="H10" s="20"/>
      <c r="I10" s="20"/>
      <c r="J10" s="20"/>
      <c r="K10" s="24"/>
      <c r="L10" s="1"/>
      <c r="M10" s="36" t="e">
        <f>E10/D10</f>
        <v>#REF!</v>
      </c>
      <c r="N10" s="26"/>
    </row>
    <row r="11" spans="1:14" ht="15">
      <c r="A11" s="266" t="s">
        <v>40</v>
      </c>
      <c r="B11" s="267"/>
      <c r="C11" s="13" t="s">
        <v>37</v>
      </c>
      <c r="D11" s="3" t="e">
        <f>#REF!</f>
        <v>#REF!</v>
      </c>
      <c r="E11" s="17">
        <v>2756.7</v>
      </c>
      <c r="F11" s="4"/>
      <c r="G11" s="23"/>
      <c r="H11" s="20"/>
      <c r="I11" s="20"/>
      <c r="J11" s="20"/>
      <c r="K11" s="27" t="e">
        <f>E11/D11*2</f>
        <v>#REF!</v>
      </c>
      <c r="L11" s="25"/>
      <c r="M11" s="36"/>
      <c r="N11" s="26"/>
    </row>
    <row r="12" spans="1:14" ht="15">
      <c r="A12" s="266" t="s">
        <v>40</v>
      </c>
      <c r="B12" s="267"/>
      <c r="C12" s="13" t="s">
        <v>33</v>
      </c>
      <c r="D12" s="3" t="e">
        <f>#REF!</f>
        <v>#REF!</v>
      </c>
      <c r="E12" s="17">
        <v>457.9</v>
      </c>
      <c r="F12" s="4"/>
      <c r="G12" s="23"/>
      <c r="H12" s="20"/>
      <c r="I12" s="20"/>
      <c r="J12" s="20"/>
      <c r="K12" s="27"/>
      <c r="L12" s="22" t="e">
        <f>E12/D12</f>
        <v>#REF!</v>
      </c>
      <c r="M12" s="36"/>
      <c r="N12" s="26"/>
    </row>
    <row r="13" spans="1:14" ht="15">
      <c r="A13" s="266" t="s">
        <v>40</v>
      </c>
      <c r="B13" s="267"/>
      <c r="C13" s="13" t="s">
        <v>38</v>
      </c>
      <c r="D13" s="3" t="e">
        <f>#REF!</f>
        <v>#REF!</v>
      </c>
      <c r="E13" s="17">
        <v>3457.36</v>
      </c>
      <c r="F13" s="4"/>
      <c r="G13" s="23"/>
      <c r="H13" s="20"/>
      <c r="I13" s="20"/>
      <c r="J13" s="20"/>
      <c r="K13" s="27"/>
      <c r="L13" s="1"/>
      <c r="M13" s="36" t="e">
        <f>E13/D13</f>
        <v>#REF!</v>
      </c>
      <c r="N13" s="26"/>
    </row>
    <row r="14" spans="1:14" ht="15">
      <c r="A14" s="266" t="s">
        <v>41</v>
      </c>
      <c r="B14" s="267"/>
      <c r="C14" s="13" t="s">
        <v>37</v>
      </c>
      <c r="D14" s="3" t="e">
        <f>#REF!</f>
        <v>#REF!</v>
      </c>
      <c r="E14" s="17">
        <v>3228.58</v>
      </c>
      <c r="F14" s="4"/>
      <c r="G14" s="23"/>
      <c r="H14" s="20"/>
      <c r="I14" s="20"/>
      <c r="J14" s="20"/>
      <c r="K14" s="27" t="e">
        <f>E14/D14*2</f>
        <v>#REF!</v>
      </c>
      <c r="L14" s="25"/>
      <c r="M14" s="36"/>
      <c r="N14" s="26"/>
    </row>
    <row r="15" spans="1:14" ht="15">
      <c r="A15" s="266" t="s">
        <v>41</v>
      </c>
      <c r="B15" s="267"/>
      <c r="C15" s="13" t="s">
        <v>33</v>
      </c>
      <c r="D15" s="3" t="e">
        <f>#REF!</f>
        <v>#REF!</v>
      </c>
      <c r="E15" s="17">
        <v>582.06</v>
      </c>
      <c r="F15" s="4"/>
      <c r="G15" s="23"/>
      <c r="H15" s="20"/>
      <c r="I15" s="20"/>
      <c r="J15" s="20"/>
      <c r="K15" s="27"/>
      <c r="L15" s="25" t="e">
        <f>E15/D15</f>
        <v>#REF!</v>
      </c>
      <c r="M15" s="36"/>
      <c r="N15" s="26"/>
    </row>
    <row r="16" spans="1:14" ht="15">
      <c r="A16" s="266" t="s">
        <v>41</v>
      </c>
      <c r="B16" s="267"/>
      <c r="C16" s="13" t="s">
        <v>38</v>
      </c>
      <c r="D16" s="3" t="e">
        <f>#REF!</f>
        <v>#REF!</v>
      </c>
      <c r="E16" s="17">
        <v>1161.22</v>
      </c>
      <c r="F16" s="4"/>
      <c r="G16" s="23"/>
      <c r="H16" s="20"/>
      <c r="I16" s="20"/>
      <c r="J16" s="20"/>
      <c r="K16" s="27"/>
      <c r="L16" s="1"/>
      <c r="M16" s="36" t="e">
        <f>E16/D16</f>
        <v>#REF!</v>
      </c>
      <c r="N16" s="26"/>
    </row>
    <row r="17" spans="1:14" ht="15">
      <c r="A17" s="266" t="s">
        <v>45</v>
      </c>
      <c r="B17" s="267"/>
      <c r="C17" s="13" t="s">
        <v>38</v>
      </c>
      <c r="D17" s="3" t="e">
        <f>#REF!</f>
        <v>#REF!</v>
      </c>
      <c r="E17" s="17">
        <v>456.3</v>
      </c>
      <c r="F17" s="4"/>
      <c r="G17" s="23"/>
      <c r="H17" s="20"/>
      <c r="I17" s="20"/>
      <c r="J17" s="20"/>
      <c r="K17" s="27"/>
      <c r="L17" s="1"/>
      <c r="M17" s="36" t="e">
        <f>E17/D17</f>
        <v>#REF!</v>
      </c>
      <c r="N17" s="26"/>
    </row>
    <row r="18" spans="1:14" ht="15">
      <c r="A18" s="266" t="s">
        <v>42</v>
      </c>
      <c r="B18" s="267"/>
      <c r="C18" s="13" t="s">
        <v>37</v>
      </c>
      <c r="D18" s="3" t="e">
        <f>#REF!</f>
        <v>#REF!</v>
      </c>
      <c r="E18" s="17">
        <v>21</v>
      </c>
      <c r="F18" s="4"/>
      <c r="G18" s="23"/>
      <c r="H18" s="20"/>
      <c r="I18" s="20"/>
      <c r="J18" s="20"/>
      <c r="K18" s="27" t="e">
        <f>E18/D18*2</f>
        <v>#REF!</v>
      </c>
      <c r="L18" s="25"/>
      <c r="M18" s="36"/>
      <c r="N18" s="26"/>
    </row>
    <row r="19" spans="1:14" ht="15">
      <c r="A19" s="266" t="s">
        <v>46</v>
      </c>
      <c r="B19" s="267"/>
      <c r="C19" s="13" t="s">
        <v>33</v>
      </c>
      <c r="D19" s="3" t="e">
        <f>#REF!</f>
        <v>#REF!</v>
      </c>
      <c r="E19" s="17">
        <v>6598</v>
      </c>
      <c r="F19" s="4"/>
      <c r="G19" s="23"/>
      <c r="H19" s="20"/>
      <c r="I19" s="20"/>
      <c r="J19" s="20"/>
      <c r="K19" s="27"/>
      <c r="L19" s="25" t="e">
        <f>E19/D19</f>
        <v>#REF!</v>
      </c>
      <c r="M19" s="36"/>
      <c r="N19" s="26"/>
    </row>
    <row r="20" spans="1:14" ht="15">
      <c r="A20" s="266" t="s">
        <v>47</v>
      </c>
      <c r="B20" s="267"/>
      <c r="C20" s="13" t="s">
        <v>38</v>
      </c>
      <c r="D20" s="3" t="e">
        <f>#REF!</f>
        <v>#REF!</v>
      </c>
      <c r="E20" s="17">
        <v>6000</v>
      </c>
      <c r="F20" s="4"/>
      <c r="G20" s="23"/>
      <c r="H20" s="20"/>
      <c r="I20" s="20"/>
      <c r="J20" s="20"/>
      <c r="K20" s="24"/>
      <c r="L20" s="1"/>
      <c r="M20" s="36" t="e">
        <f>E20/D20</f>
        <v>#REF!</v>
      </c>
      <c r="N20" s="26"/>
    </row>
    <row r="21" spans="1:14" ht="15">
      <c r="A21" s="266" t="s">
        <v>48</v>
      </c>
      <c r="B21" s="267"/>
      <c r="C21" s="13" t="s">
        <v>38</v>
      </c>
      <c r="D21" s="3" t="e">
        <f>#REF!</f>
        <v>#REF!</v>
      </c>
      <c r="E21" s="17">
        <v>7000</v>
      </c>
      <c r="F21" s="4"/>
      <c r="G21" s="23"/>
      <c r="H21" s="20"/>
      <c r="I21" s="20"/>
      <c r="J21" s="20"/>
      <c r="K21" s="24"/>
      <c r="L21" s="1"/>
      <c r="M21" s="36" t="e">
        <f>E21/D21</f>
        <v>#REF!</v>
      </c>
      <c r="N21" s="26"/>
    </row>
    <row r="22" spans="1:14" ht="15">
      <c r="A22" s="266" t="s">
        <v>62</v>
      </c>
      <c r="B22" s="267"/>
      <c r="C22" s="13" t="s">
        <v>38</v>
      </c>
      <c r="D22" s="3" t="e">
        <f>#REF!</f>
        <v>#REF!</v>
      </c>
      <c r="E22" s="17">
        <v>5500</v>
      </c>
      <c r="F22" s="4"/>
      <c r="G22" s="23"/>
      <c r="H22" s="20"/>
      <c r="I22" s="20"/>
      <c r="J22" s="20"/>
      <c r="K22" s="24"/>
      <c r="L22" s="1"/>
      <c r="M22" s="36"/>
      <c r="N22" s="26"/>
    </row>
    <row r="23" spans="1:14" ht="15">
      <c r="A23" s="266" t="s">
        <v>63</v>
      </c>
      <c r="B23" s="267"/>
      <c r="C23" s="13" t="s">
        <v>38</v>
      </c>
      <c r="D23" s="3" t="e">
        <f>#REF!</f>
        <v>#REF!</v>
      </c>
      <c r="E23" s="17">
        <v>5500</v>
      </c>
      <c r="F23" s="4"/>
      <c r="G23" s="23"/>
      <c r="H23" s="20"/>
      <c r="I23" s="20"/>
      <c r="J23" s="20"/>
      <c r="K23" s="28"/>
      <c r="L23" s="29"/>
      <c r="M23" s="36"/>
      <c r="N23" s="26"/>
    </row>
    <row r="24" spans="1:14" ht="15.75" thickBot="1">
      <c r="A24" s="266" t="s">
        <v>49</v>
      </c>
      <c r="B24" s="267"/>
      <c r="C24" s="13" t="s">
        <v>50</v>
      </c>
      <c r="D24" s="3" t="e">
        <f>#REF!</f>
        <v>#REF!</v>
      </c>
      <c r="E24" s="17">
        <v>476</v>
      </c>
      <c r="G24" s="35">
        <v>3</v>
      </c>
      <c r="H24" s="20"/>
      <c r="I24" s="20"/>
      <c r="J24" s="20"/>
      <c r="K24" s="34" t="e">
        <f>SUM(K4:K23)</f>
        <v>#REF!</v>
      </c>
      <c r="L24" s="33" t="e">
        <f>SUM(L4:L23)</f>
        <v>#REF!</v>
      </c>
      <c r="M24" s="38" t="e">
        <f>SUM(M4:M23)</f>
        <v>#REF!</v>
      </c>
      <c r="N24" s="42" t="e">
        <f>E24/D24/2</f>
        <v>#REF!</v>
      </c>
    </row>
    <row r="25" spans="1:16" ht="15.75" thickBot="1">
      <c r="A25" s="275" t="s">
        <v>59</v>
      </c>
      <c r="B25" s="276"/>
      <c r="C25" s="276"/>
      <c r="D25" s="276"/>
      <c r="E25" s="11">
        <f>SUM(E4:E24)</f>
        <v>59987.97</v>
      </c>
      <c r="F25" s="30">
        <f>SUM(F4:F24)</f>
        <v>0</v>
      </c>
      <c r="G25" s="31">
        <f>SUM(G4:G24)</f>
        <v>3</v>
      </c>
      <c r="H25" s="268"/>
      <c r="I25" s="268"/>
      <c r="J25" s="268"/>
      <c r="K25" s="9"/>
      <c r="L25" s="9"/>
      <c r="M25" s="9"/>
      <c r="N25" s="9"/>
      <c r="P25" s="9"/>
    </row>
    <row r="26" spans="1:16" ht="39" thickBot="1">
      <c r="A26" s="14"/>
      <c r="B26" s="14"/>
      <c r="C26" s="14"/>
      <c r="D26" s="14"/>
      <c r="E26" s="18"/>
      <c r="F26" s="19"/>
      <c r="G26" s="19"/>
      <c r="H26" s="269" t="s">
        <v>58</v>
      </c>
      <c r="I26" s="270"/>
      <c r="J26" s="271"/>
      <c r="K26" s="15" t="s">
        <v>52</v>
      </c>
      <c r="L26" s="7" t="s">
        <v>53</v>
      </c>
      <c r="M26" s="7" t="s">
        <v>38</v>
      </c>
      <c r="N26" s="8" t="s">
        <v>64</v>
      </c>
      <c r="P26" s="9"/>
    </row>
    <row r="27" spans="8:16" ht="45.75" thickBot="1">
      <c r="H27" s="272"/>
      <c r="I27" s="273"/>
      <c r="J27" s="274"/>
      <c r="K27" s="40" t="e">
        <f>ROUNDUP(K24,2)</f>
        <v>#REF!</v>
      </c>
      <c r="L27" s="40" t="e">
        <f>ROUNDUP(L24,2)</f>
        <v>#REF!</v>
      </c>
      <c r="M27" s="40" t="e">
        <f>ROUNDUP(M24,2)</f>
        <v>#REF!</v>
      </c>
      <c r="N27" s="40" t="e">
        <f>ROUNDUP(N24,2)</f>
        <v>#REF!</v>
      </c>
      <c r="O27" s="10" t="s">
        <v>56</v>
      </c>
      <c r="P27" s="41" t="e">
        <f>SUM(K27:N27)</f>
        <v>#REF!</v>
      </c>
    </row>
    <row r="28" spans="8:16" ht="45.75" thickBot="1">
      <c r="H28" s="272" t="s">
        <v>60</v>
      </c>
      <c r="I28" s="273"/>
      <c r="J28" s="274"/>
      <c r="K28" s="12"/>
      <c r="L28" s="32">
        <v>2</v>
      </c>
      <c r="M28" s="280">
        <v>1</v>
      </c>
      <c r="N28" s="281"/>
      <c r="O28" s="10" t="s">
        <v>56</v>
      </c>
      <c r="P28" s="21">
        <f>SUM(K28:N28)</f>
        <v>3</v>
      </c>
    </row>
    <row r="29" spans="7:9" ht="15">
      <c r="G29" s="268"/>
      <c r="H29" s="268"/>
      <c r="I29" s="268"/>
    </row>
    <row r="30" spans="7:9" ht="15">
      <c r="G30" s="268"/>
      <c r="H30" s="268"/>
      <c r="I30" s="268"/>
    </row>
  </sheetData>
  <mergeCells count="30">
    <mergeCell ref="K2:N2"/>
    <mergeCell ref="H28:J28"/>
    <mergeCell ref="M28:N28"/>
    <mergeCell ref="G29:I29"/>
    <mergeCell ref="A19:B19"/>
    <mergeCell ref="A7:B7"/>
    <mergeCell ref="A8:B8"/>
    <mergeCell ref="A10:B10"/>
    <mergeCell ref="A11:B11"/>
    <mergeCell ref="A12:B12"/>
    <mergeCell ref="A13:B13"/>
    <mergeCell ref="A9:B9"/>
    <mergeCell ref="A14:B14"/>
    <mergeCell ref="A15:B15"/>
    <mergeCell ref="A16:B16"/>
    <mergeCell ref="A17:B17"/>
    <mergeCell ref="A3:B3"/>
    <mergeCell ref="A4:B4"/>
    <mergeCell ref="A5:B5"/>
    <mergeCell ref="A6:B6"/>
    <mergeCell ref="G30:I30"/>
    <mergeCell ref="A18:B18"/>
    <mergeCell ref="H25:J25"/>
    <mergeCell ref="H26:J27"/>
    <mergeCell ref="A20:B20"/>
    <mergeCell ref="A21:B21"/>
    <mergeCell ref="A22:B22"/>
    <mergeCell ref="A23:B23"/>
    <mergeCell ref="A24:B24"/>
    <mergeCell ref="A25:D25"/>
  </mergeCells>
  <printOptions/>
  <pageMargins left="0.5118110236220472" right="0.5118110236220472" top="1.4960629921259843" bottom="0.7874015748031497" header="0.31496062992125984" footer="0.31496062992125984"/>
  <pageSetup horizontalDpi="600" verticalDpi="600" orientation="landscape" paperSize="9" scale="57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Rosiane Batista Dantas</dc:creator>
  <cp:keywords/>
  <dc:description/>
  <cp:lastModifiedBy>Roberta Neilandia Soares Ferreira</cp:lastModifiedBy>
  <cp:lastPrinted>2023-08-22T15:12:52Z</cp:lastPrinted>
  <dcterms:created xsi:type="dcterms:W3CDTF">2014-12-03T18:22:08Z</dcterms:created>
  <dcterms:modified xsi:type="dcterms:W3CDTF">2023-09-04T12:49:06Z</dcterms:modified>
  <cp:category/>
  <cp:version/>
  <cp:contentType/>
  <cp:contentStatus/>
</cp:coreProperties>
</file>